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b2e5a1529311dafa/Data/2025/MMKV - Cyklostezka A6/Rozpočet/"/>
    </mc:Choice>
  </mc:AlternateContent>
  <xr:revisionPtr revIDLastSave="171" documentId="8_{D9ED0EB0-7AF3-421C-ABCB-1F5AB25C19ED}" xr6:coauthVersionLast="47" xr6:coauthVersionMax="47" xr10:uidLastSave="{3F2B875A-2E40-4D70-9ABA-44271B558E1E}"/>
  <bookViews>
    <workbookView xWindow="-108" yWindow="-108" windowWidth="23256" windowHeight="12456" activeTab="2" xr2:uid="{00000000-000D-0000-FFFF-FFFF00000000}"/>
  </bookViews>
  <sheets>
    <sheet name="Rekapitulace" sheetId="3" r:id="rId1"/>
    <sheet name="Rozpočet" sheetId="2" r:id="rId2"/>
    <sheet name="Parametry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2" l="1"/>
  <c r="B26" i="3"/>
  <c r="C26" i="3" s="1"/>
  <c r="C10" i="3"/>
  <c r="C9" i="3"/>
  <c r="C11" i="3" s="1"/>
  <c r="B3" i="3"/>
  <c r="C4" i="3" s="1"/>
  <c r="J108" i="2"/>
  <c r="I108" i="2"/>
  <c r="I106" i="2"/>
  <c r="J105" i="2"/>
  <c r="I105" i="2"/>
  <c r="H104" i="2"/>
  <c r="C40" i="3" s="1"/>
  <c r="J103" i="2"/>
  <c r="I103" i="2"/>
  <c r="I101" i="2"/>
  <c r="H101" i="2"/>
  <c r="E101" i="2"/>
  <c r="I98" i="2"/>
  <c r="H98" i="2"/>
  <c r="E98" i="2"/>
  <c r="J98" i="2" s="1"/>
  <c r="I95" i="2"/>
  <c r="H95" i="2"/>
  <c r="H102" i="2" s="1"/>
  <c r="C42" i="3" s="1"/>
  <c r="E95" i="2"/>
  <c r="J92" i="2"/>
  <c r="I92" i="2"/>
  <c r="I90" i="2"/>
  <c r="H90" i="2"/>
  <c r="E90" i="2"/>
  <c r="J90" i="2" s="1"/>
  <c r="I89" i="2"/>
  <c r="H89" i="2"/>
  <c r="E89" i="2"/>
  <c r="I88" i="2"/>
  <c r="H88" i="2"/>
  <c r="E88" i="2"/>
  <c r="J88" i="2" s="1"/>
  <c r="I87" i="2"/>
  <c r="H87" i="2"/>
  <c r="E87" i="2"/>
  <c r="J87" i="2" s="1"/>
  <c r="I86" i="2"/>
  <c r="H86" i="2"/>
  <c r="E86" i="2"/>
  <c r="I84" i="2"/>
  <c r="H84" i="2"/>
  <c r="E84" i="2"/>
  <c r="J84" i="2" s="1"/>
  <c r="I82" i="2"/>
  <c r="H82" i="2"/>
  <c r="E82" i="2"/>
  <c r="J82" i="2" s="1"/>
  <c r="I81" i="2"/>
  <c r="H81" i="2"/>
  <c r="E81" i="2"/>
  <c r="I79" i="2"/>
  <c r="H79" i="2"/>
  <c r="E79" i="2"/>
  <c r="J79" i="2" s="1"/>
  <c r="I77" i="2"/>
  <c r="H77" i="2"/>
  <c r="E77" i="2"/>
  <c r="I75" i="2"/>
  <c r="H75" i="2"/>
  <c r="E75" i="2"/>
  <c r="J73" i="2"/>
  <c r="I73" i="2"/>
  <c r="J70" i="2"/>
  <c r="I70" i="2"/>
  <c r="E69" i="2"/>
  <c r="B39" i="3" s="1"/>
  <c r="I68" i="2"/>
  <c r="H68" i="2"/>
  <c r="J68" i="2" s="1"/>
  <c r="E68" i="2"/>
  <c r="I67" i="2"/>
  <c r="H67" i="2"/>
  <c r="E67" i="2"/>
  <c r="I66" i="2"/>
  <c r="H66" i="2"/>
  <c r="E66" i="2"/>
  <c r="J66" i="2" s="1"/>
  <c r="I65" i="2"/>
  <c r="H65" i="2"/>
  <c r="E65" i="2"/>
  <c r="J63" i="2"/>
  <c r="I63" i="2"/>
  <c r="I61" i="2"/>
  <c r="H61" i="2"/>
  <c r="E61" i="2"/>
  <c r="I60" i="2"/>
  <c r="H60" i="2"/>
  <c r="J60" i="2" s="1"/>
  <c r="E60" i="2"/>
  <c r="I59" i="2"/>
  <c r="H59" i="2"/>
  <c r="H62" i="2" s="1"/>
  <c r="C38" i="3" s="1"/>
  <c r="E59" i="2"/>
  <c r="E62" i="2" s="1"/>
  <c r="B38" i="3" s="1"/>
  <c r="J58" i="2"/>
  <c r="I58" i="2"/>
  <c r="J56" i="2"/>
  <c r="I56" i="2"/>
  <c r="I53" i="2"/>
  <c r="H53" i="2"/>
  <c r="E53" i="2"/>
  <c r="I52" i="2"/>
  <c r="H52" i="2"/>
  <c r="J52" i="2" s="1"/>
  <c r="E52" i="2"/>
  <c r="I51" i="2"/>
  <c r="H51" i="2"/>
  <c r="E51" i="2"/>
  <c r="J48" i="2"/>
  <c r="I48" i="2"/>
  <c r="I46" i="2"/>
  <c r="H46" i="2"/>
  <c r="E46" i="2"/>
  <c r="I45" i="2"/>
  <c r="H45" i="2"/>
  <c r="E45" i="2"/>
  <c r="I43" i="2"/>
  <c r="H43" i="2"/>
  <c r="E43" i="2"/>
  <c r="I42" i="2"/>
  <c r="H42" i="2"/>
  <c r="E42" i="2"/>
  <c r="I41" i="2"/>
  <c r="H41" i="2"/>
  <c r="E41" i="2"/>
  <c r="J39" i="2"/>
  <c r="I39" i="2"/>
  <c r="I37" i="2"/>
  <c r="H37" i="2"/>
  <c r="E37" i="2"/>
  <c r="I36" i="2"/>
  <c r="H36" i="2"/>
  <c r="J36" i="2" s="1"/>
  <c r="E36" i="2"/>
  <c r="I35" i="2"/>
  <c r="H35" i="2"/>
  <c r="E35" i="2"/>
  <c r="I33" i="2"/>
  <c r="H33" i="2"/>
  <c r="E33" i="2"/>
  <c r="I31" i="2"/>
  <c r="H31" i="2"/>
  <c r="J31" i="2" s="1"/>
  <c r="E31" i="2"/>
  <c r="I29" i="2"/>
  <c r="H29" i="2"/>
  <c r="E29" i="2"/>
  <c r="I27" i="2"/>
  <c r="H27" i="2"/>
  <c r="E27" i="2"/>
  <c r="I25" i="2"/>
  <c r="H25" i="2"/>
  <c r="E25" i="2"/>
  <c r="I24" i="2"/>
  <c r="H24" i="2"/>
  <c r="E24" i="2"/>
  <c r="I23" i="2"/>
  <c r="H23" i="2"/>
  <c r="E23" i="2"/>
  <c r="I22" i="2"/>
  <c r="H22" i="2"/>
  <c r="E22" i="2"/>
  <c r="I21" i="2"/>
  <c r="H21" i="2"/>
  <c r="E21" i="2"/>
  <c r="I20" i="2"/>
  <c r="H20" i="2"/>
  <c r="E20" i="2"/>
  <c r="I19" i="2"/>
  <c r="H19" i="2"/>
  <c r="E19" i="2"/>
  <c r="I18" i="2"/>
  <c r="H18" i="2"/>
  <c r="E18" i="2"/>
  <c r="I17" i="2"/>
  <c r="H17" i="2"/>
  <c r="E17" i="2"/>
  <c r="I16" i="2"/>
  <c r="H16" i="2"/>
  <c r="E16" i="2"/>
  <c r="I15" i="2"/>
  <c r="H15" i="2"/>
  <c r="E15" i="2"/>
  <c r="I14" i="2"/>
  <c r="H14" i="2"/>
  <c r="E14" i="2"/>
  <c r="I13" i="2"/>
  <c r="H13" i="2"/>
  <c r="E13" i="2"/>
  <c r="J11" i="2"/>
  <c r="I11" i="2"/>
  <c r="I9" i="2"/>
  <c r="H9" i="2"/>
  <c r="E9" i="2"/>
  <c r="I7" i="2"/>
  <c r="H7" i="2"/>
  <c r="E7" i="2"/>
  <c r="H6" i="2"/>
  <c r="E6" i="2"/>
  <c r="J67" i="2" l="1"/>
  <c r="J33" i="2"/>
  <c r="J21" i="2"/>
  <c r="J22" i="2"/>
  <c r="J19" i="2"/>
  <c r="J59" i="2"/>
  <c r="H54" i="2"/>
  <c r="C37" i="3" s="1"/>
  <c r="J51" i="2"/>
  <c r="J35" i="2"/>
  <c r="J25" i="2"/>
  <c r="J18" i="2"/>
  <c r="J17" i="2"/>
  <c r="J14" i="2"/>
  <c r="J45" i="2"/>
  <c r="J41" i="2"/>
  <c r="J13" i="2"/>
  <c r="E38" i="2"/>
  <c r="B35" i="3" s="1"/>
  <c r="J9" i="2"/>
  <c r="J101" i="2"/>
  <c r="E104" i="2"/>
  <c r="B40" i="3" s="1"/>
  <c r="E102" i="2"/>
  <c r="B42" i="3" s="1"/>
  <c r="J95" i="2"/>
  <c r="J89" i="2"/>
  <c r="J86" i="2"/>
  <c r="J81" i="2"/>
  <c r="E91" i="2"/>
  <c r="B41" i="3" s="1"/>
  <c r="J75" i="2"/>
  <c r="H69" i="2"/>
  <c r="C39" i="3" s="1"/>
  <c r="J65" i="2"/>
  <c r="J69" i="2" s="1"/>
  <c r="J61" i="2"/>
  <c r="J62" i="2" s="1"/>
  <c r="J53" i="2"/>
  <c r="J46" i="2"/>
  <c r="E47" i="2"/>
  <c r="B36" i="3" s="1"/>
  <c r="J42" i="2"/>
  <c r="J37" i="2"/>
  <c r="J29" i="2"/>
  <c r="J27" i="2"/>
  <c r="J23" i="2"/>
  <c r="H38" i="2"/>
  <c r="C35" i="3" s="1"/>
  <c r="H55" i="2"/>
  <c r="C33" i="3" s="1"/>
  <c r="J16" i="2"/>
  <c r="J20" i="2"/>
  <c r="J24" i="2"/>
  <c r="J7" i="2"/>
  <c r="M1" i="2"/>
  <c r="E106" i="2" s="1"/>
  <c r="E107" i="2" s="1"/>
  <c r="B32" i="3" s="1"/>
  <c r="J102" i="2"/>
  <c r="J6" i="2"/>
  <c r="H47" i="2"/>
  <c r="C36" i="3" s="1"/>
  <c r="J15" i="2"/>
  <c r="J77" i="2"/>
  <c r="J43" i="2"/>
  <c r="H91" i="2"/>
  <c r="C41" i="3" s="1"/>
  <c r="H10" i="2"/>
  <c r="C34" i="3" s="1"/>
  <c r="E54" i="2"/>
  <c r="B37" i="3" s="1"/>
  <c r="E55" i="2"/>
  <c r="B33" i="3" s="1"/>
  <c r="H107" i="2"/>
  <c r="E10" i="2"/>
  <c r="B34" i="3" s="1"/>
  <c r="B4" i="3"/>
  <c r="B7" i="3" s="1"/>
  <c r="J54" i="2" l="1"/>
  <c r="J47" i="2"/>
  <c r="J91" i="2"/>
  <c r="J104" i="2"/>
  <c r="J38" i="2"/>
  <c r="J106" i="2"/>
  <c r="J107" i="2" s="1"/>
  <c r="C5" i="3"/>
  <c r="B12" i="3"/>
  <c r="J55" i="2"/>
  <c r="J10" i="2"/>
  <c r="C32" i="3"/>
  <c r="C6" i="3"/>
  <c r="C8" i="3" l="1"/>
  <c r="C7" i="3"/>
  <c r="C12" i="3" l="1"/>
  <c r="C15" i="3"/>
  <c r="C20" i="3" l="1"/>
  <c r="C19" i="3"/>
  <c r="C14" i="3"/>
  <c r="C13" i="3"/>
  <c r="C16" i="3" l="1"/>
  <c r="C22" i="3" s="1"/>
  <c r="C21" i="3"/>
  <c r="B25" i="3" l="1"/>
  <c r="C25" i="3" s="1"/>
  <c r="C24" i="3"/>
  <c r="C27" i="3" l="1"/>
  <c r="C30" i="3"/>
  <c r="C29" i="3"/>
</calcChain>
</file>

<file path=xl/sharedStrings.xml><?xml version="1.0" encoding="utf-8"?>
<sst xmlns="http://schemas.openxmlformats.org/spreadsheetml/2006/main" count="443" uniqueCount="205">
  <si>
    <t>Název</t>
  </si>
  <si>
    <t>Hodnota</t>
  </si>
  <si>
    <t>Nadpis rekapitulace</t>
  </si>
  <si>
    <t>Seznam prací a dodávek elektrotechnických zařízení</t>
  </si>
  <si>
    <t>Akce</t>
  </si>
  <si>
    <t xml:space="preserve">KARLOVY VARY, CYKLOSTEZKA A6, CHEBSKÝ MOST - OSTROVSKÝ MOST </t>
  </si>
  <si>
    <t>Projekt</t>
  </si>
  <si>
    <t xml:space="preserve">S0 401 Veřejné osvětlení
</t>
  </si>
  <si>
    <t>Investor</t>
  </si>
  <si>
    <t xml:space="preserve"> Statutární město Karlovy Vary, Moskevská 2035/21, 360 01 Karlovy Vary</t>
  </si>
  <si>
    <t>Z. č.</t>
  </si>
  <si>
    <t>250429</t>
  </si>
  <si>
    <t>A. č.</t>
  </si>
  <si>
    <t>Smlouva</t>
  </si>
  <si>
    <t/>
  </si>
  <si>
    <t>Vypracoval</t>
  </si>
  <si>
    <t>Ing. F. Kolář</t>
  </si>
  <si>
    <t>Kontroloval</t>
  </si>
  <si>
    <t>Datum</t>
  </si>
  <si>
    <t>25.06.2025</t>
  </si>
  <si>
    <t>Zpracovatel</t>
  </si>
  <si>
    <t>CÚ</t>
  </si>
  <si>
    <t>2025</t>
  </si>
  <si>
    <t>Poznámka</t>
  </si>
  <si>
    <t>Demontáž stávajících povrchů a jejich uvedení do původního stavu zajišťuje stavba. To samé platí pro pokládku nových finálních povrchů</t>
  </si>
  <si>
    <t>Doprava dodávek  (3,6) %</t>
  </si>
  <si>
    <t>3,60</t>
  </si>
  <si>
    <t>Přesun dodávek  (1) %</t>
  </si>
  <si>
    <t>1,00</t>
  </si>
  <si>
    <t>PPV  (1 nebo 6) %</t>
  </si>
  <si>
    <t>6,00</t>
  </si>
  <si>
    <t>PPV zemních prací, nátěrů  (1) %</t>
  </si>
  <si>
    <t>0,00</t>
  </si>
  <si>
    <t>Dodavat. dokumentace  (1 - 1,5) %</t>
  </si>
  <si>
    <t>Rizika a pojištění  (1 - 1,5) %</t>
  </si>
  <si>
    <t>Opravy v záruce  (5 - 7) %</t>
  </si>
  <si>
    <t>GZS  (3,25 nebo 8,4) %</t>
  </si>
  <si>
    <t>Provozní vlivy  %</t>
  </si>
  <si>
    <t>Kompletační činnost - a</t>
  </si>
  <si>
    <t>Kompletační činnost - b</t>
  </si>
  <si>
    <t>1,000000</t>
  </si>
  <si>
    <t>Kompletační činnost - k1</t>
  </si>
  <si>
    <t>Kompletační činnost - k2</t>
  </si>
  <si>
    <t>Roční nárůst cen 1   %</t>
  </si>
  <si>
    <t>Roční nárůst cen 2   %</t>
  </si>
  <si>
    <t>1. sazba DPH %
- i pro přirážky rekapitulace</t>
  </si>
  <si>
    <t>21</t>
  </si>
  <si>
    <t>2. sazba DPH %</t>
  </si>
  <si>
    <t>15</t>
  </si>
  <si>
    <t>Procento PM %</t>
  </si>
  <si>
    <t>Mj</t>
  </si>
  <si>
    <t>Počet</t>
  </si>
  <si>
    <t>Materiál</t>
  </si>
  <si>
    <t>Materiál celkem</t>
  </si>
  <si>
    <t>DM</t>
  </si>
  <si>
    <t>Montáž</t>
  </si>
  <si>
    <t>Montáž celkem</t>
  </si>
  <si>
    <t>Cena</t>
  </si>
  <si>
    <t>Cena celkem</t>
  </si>
  <si>
    <t>Elektromontáže</t>
  </si>
  <si>
    <t>Montážní materiál a práce</t>
  </si>
  <si>
    <t>Kabeláže</t>
  </si>
  <si>
    <t>KABEL SILOVÝ,IZOLACE PVC</t>
  </si>
  <si>
    <t>CYKY-J 4x10 , pevně</t>
  </si>
  <si>
    <t>m</t>
  </si>
  <si>
    <t>CYKY-J 3x1.5 , pevně</t>
  </si>
  <si>
    <t>OCELOVÝ DRÁT POZINKOVANÝ</t>
  </si>
  <si>
    <t>Drát 10 drát ø 10mm(0,62kg/m), volně</t>
  </si>
  <si>
    <t>m/kg</t>
  </si>
  <si>
    <t>Kabeláže - celkem</t>
  </si>
  <si>
    <t>Stožáry, svítidla a příslušenství</t>
  </si>
  <si>
    <t>svítidlo Q-LUX (MINI)-14W, 1702lm, 2700K, CLO a autonomní stmívání, IP66</t>
  </si>
  <si>
    <t>ks</t>
  </si>
  <si>
    <t>stožár KL6 - 133/60 bezpaticový, Kooperativa</t>
  </si>
  <si>
    <t>ochranná manžeta OMN D133</t>
  </si>
  <si>
    <t>trubková mechanická ochrana 360°, výška min 1,0m pro sv. body A1-B</t>
  </si>
  <si>
    <t>výložník SK 1-300</t>
  </si>
  <si>
    <t>výložník SK 1-1000</t>
  </si>
  <si>
    <t>výložník SK 2-1000/180</t>
  </si>
  <si>
    <t>stožárová svorkovnice SV 9.16.4 s RSP4/poj. 6,3A, odbočovací</t>
  </si>
  <si>
    <t>stožárová svorkovnice SV 6.16.4 s RSP4/poj. 6,3A, průběžná</t>
  </si>
  <si>
    <t>stožárová svorkovnice SV 6.16.4 s 2x RSP4/poj. 6,3A, průběžná</t>
  </si>
  <si>
    <t>pojistka RPS 4/1AS</t>
  </si>
  <si>
    <t>900 430 DEHNcord L 2P 275</t>
  </si>
  <si>
    <t>SP 250/1000 - stožárové pouzdro - stožárové pouzdro Kooperativa</t>
  </si>
  <si>
    <t>Montáž stožárů osvětlení bez zemních prací ostatních</t>
  </si>
  <si>
    <t xml:space="preserve"> do 12 m</t>
  </si>
  <si>
    <t>204011</t>
  </si>
  <si>
    <t>Montáž výložníků osvětlení jednoramenných sloupových, hmotnosti</t>
  </si>
  <si>
    <t xml:space="preserve"> do 35 kg</t>
  </si>
  <si>
    <t>204103</t>
  </si>
  <si>
    <t>Montáž výložníků osvětlení dvouramenných sloupových, hmotnosti</t>
  </si>
  <si>
    <t xml:space="preserve"> do 70 kg</t>
  </si>
  <si>
    <t>204105</t>
  </si>
  <si>
    <t>Montáž patic stožárů parkových</t>
  </si>
  <si>
    <t xml:space="preserve"> litinových</t>
  </si>
  <si>
    <t>204121</t>
  </si>
  <si>
    <t>Montáž elektovýzbroje stožárů</t>
  </si>
  <si>
    <t xml:space="preserve"> 1 okruh</t>
  </si>
  <si>
    <t>204201</t>
  </si>
  <si>
    <t xml:space="preserve"> 2 okruhy</t>
  </si>
  <si>
    <t>204202</t>
  </si>
  <si>
    <t>autoplošina</t>
  </si>
  <si>
    <t>hod</t>
  </si>
  <si>
    <t>Stožáry, svítidla a příslušenství - celkem</t>
  </si>
  <si>
    <t>kabelové trasy, úložný materiál</t>
  </si>
  <si>
    <t>trubka ohebná 06040 pr.40mm 750N, HDPE šedavá s ozn. VO</t>
  </si>
  <si>
    <t>KD 09110 TRUBKA DVOUPL. KOPODUR</t>
  </si>
  <si>
    <t>filie výstražná PVC, š33cn</t>
  </si>
  <si>
    <t>Připojovací svorka</t>
  </si>
  <si>
    <t>SP1</t>
  </si>
  <si>
    <t>SR03  S / 2xM8, litina zemnící pásek - drát</t>
  </si>
  <si>
    <t>kabelové trasy, úložný materiál - celkem</t>
  </si>
  <si>
    <t>Ostatní elektromontážní práce a materiál</t>
  </si>
  <si>
    <t>Ukončení vodičů izolovaných s označením a zapojením v rozváděči nebo na přístroji</t>
  </si>
  <si>
    <t xml:space="preserve"> do 2,5 mm2</t>
  </si>
  <si>
    <t>100001</t>
  </si>
  <si>
    <t xml:space="preserve"> 10 mm2</t>
  </si>
  <si>
    <t>100014</t>
  </si>
  <si>
    <t xml:space="preserve"> 16 mm2</t>
  </si>
  <si>
    <t>100003</t>
  </si>
  <si>
    <t>Ostatní elektromontážní práce a materiál - celkem</t>
  </si>
  <si>
    <t>Montážní materiál a práce - celkem</t>
  </si>
  <si>
    <t>Demontáže</t>
  </si>
  <si>
    <t>přípojné místo -stáv. stožárek VO</t>
  </si>
  <si>
    <t>Demontáže - celkem</t>
  </si>
  <si>
    <t>Ostatní práce HZS</t>
  </si>
  <si>
    <t>zajištění autorského a technického dozuru</t>
  </si>
  <si>
    <t>geodetické zaměření kabelu + vložení do technické mapy obce</t>
  </si>
  <si>
    <t>zakreslení skutečného provedení stavby</t>
  </si>
  <si>
    <t>výchozí revize elektro</t>
  </si>
  <si>
    <t>Ostatní práce HZS - celkem</t>
  </si>
  <si>
    <t>Zemní práce</t>
  </si>
  <si>
    <t>Výkop v krajnici komunikace (pojížděná plocha)</t>
  </si>
  <si>
    <t>úsek mezi body S17-A3</t>
  </si>
  <si>
    <t>SEJMUTÍ DRNU</t>
  </si>
  <si>
    <t xml:space="preserve"> Nářez drnu,naložení,odvoz</t>
  </si>
  <si>
    <t>m2</t>
  </si>
  <si>
    <t>HLOUBENÍ KABELOVÉ RÝHY</t>
  </si>
  <si>
    <t xml:space="preserve"> Zemina třídy 3, šíře 500mm,hloubka 1200mm</t>
  </si>
  <si>
    <t>rýha pro uzemnění</t>
  </si>
  <si>
    <t xml:space="preserve"> Zemina třídy 3, šíře 100mm,hloubka 200mm</t>
  </si>
  <si>
    <t>ZÁHOZ KABELOVÉ RÝHY</t>
  </si>
  <si>
    <t xml:space="preserve"> Zemina třídy 3, šíře 500mm,hloubka 1000mm</t>
  </si>
  <si>
    <t>ODVOZ ZEMINY</t>
  </si>
  <si>
    <t xml:space="preserve"> Naložení,rozhoz,úprava povrchu</t>
  </si>
  <si>
    <t>m3</t>
  </si>
  <si>
    <t>ÚPRAVA POVRCHU</t>
  </si>
  <si>
    <t xml:space="preserve"> Položeni drnu</t>
  </si>
  <si>
    <t xml:space="preserve"> Provizorní úprava terénu v zemina třídy 3</t>
  </si>
  <si>
    <t>podkladový beton C12/15 do výkopu</t>
  </si>
  <si>
    <t>doprava -4x mix a 8m3, zona 1</t>
  </si>
  <si>
    <t>prostoj mixu - lití betonu do výkopu a základů</t>
  </si>
  <si>
    <t>Výkop v krajnici komunikace (pojížděná plocha)  - celkem</t>
  </si>
  <si>
    <t>Ostatní</t>
  </si>
  <si>
    <t>VYTÝČENÍ TRATI</t>
  </si>
  <si>
    <t xml:space="preserve"> Kabelové vedení v zastaveném prostoru</t>
  </si>
  <si>
    <t>km</t>
  </si>
  <si>
    <t>JÁMA PRO STOŽÁRY VER.OSVĚTLENÍ</t>
  </si>
  <si>
    <t>O OBJEMU DO 2 m3</t>
  </si>
  <si>
    <t xml:space="preserve"> Zemina třídy 3,ručně</t>
  </si>
  <si>
    <t>ZÁHOZ JÁMY,UPĚCHOVÁNÍ,ÚPRAVA</t>
  </si>
  <si>
    <t>POVRCHU</t>
  </si>
  <si>
    <t xml:space="preserve"> V zemine třídy 3-4</t>
  </si>
  <si>
    <t>Ostatní - celkem</t>
  </si>
  <si>
    <t>Zemní práce - celkem</t>
  </si>
  <si>
    <t>Podružný materiál</t>
  </si>
  <si>
    <t>Elektromontáže - celkem</t>
  </si>
  <si>
    <t>Hodnota A</t>
  </si>
  <si>
    <t>Hodnota B</t>
  </si>
  <si>
    <t>Základní náklady</t>
  </si>
  <si>
    <t>Dodávka</t>
  </si>
  <si>
    <t>Doprava 3,60%, Přesun 1,00%</t>
  </si>
  <si>
    <t>Montáž - materiál</t>
  </si>
  <si>
    <t>Montáž - práce</t>
  </si>
  <si>
    <t>Mezisoučet 1</t>
  </si>
  <si>
    <t>PPV 6,00% z montáže: materiál + práce</t>
  </si>
  <si>
    <t>Nátěry</t>
  </si>
  <si>
    <t>PPV 0,00% z nátěrů a zemních prací</t>
  </si>
  <si>
    <t>Mezisoučet 2</t>
  </si>
  <si>
    <t>Dodav. dokumentace 0,00% z mezisoučtu 2</t>
  </si>
  <si>
    <t>Rizika a pojištění 0,00% z mezisoučtu 2</t>
  </si>
  <si>
    <t>Opravy v záruce 0,00% z mezisoučtu 1</t>
  </si>
  <si>
    <t>Základní náklady celkem</t>
  </si>
  <si>
    <t>Vedlejší náklady</t>
  </si>
  <si>
    <t>GZS 0,00% z pravé strany mezisoučtu 2</t>
  </si>
  <si>
    <t>Provozní vlivy 0,00% z pravé strany mezisoučtu 2</t>
  </si>
  <si>
    <t>Vedlejší náklady celkem</t>
  </si>
  <si>
    <t>Kompletační činnost</t>
  </si>
  <si>
    <t>Náklady celkem</t>
  </si>
  <si>
    <t>Základ a hodnota DPH 21%</t>
  </si>
  <si>
    <t>Základ a hodnota DPH 15%</t>
  </si>
  <si>
    <t>Náklady celkem s DPH</t>
  </si>
  <si>
    <t>Roční nárůst cen 0,00%</t>
  </si>
  <si>
    <t>Součty odstavců</t>
  </si>
  <si>
    <t xml:space="preserve">  Montážní materiál a práce</t>
  </si>
  <si>
    <t xml:space="preserve">    Kabeláže</t>
  </si>
  <si>
    <t xml:space="preserve">    Stožáry, svítidla a příslušenství</t>
  </si>
  <si>
    <t xml:space="preserve">    kabelové trasy, úložný materiál</t>
  </si>
  <si>
    <t xml:space="preserve">    Ostatní elektromontážní práce a materiál</t>
  </si>
  <si>
    <t xml:space="preserve">  Demontáže</t>
  </si>
  <si>
    <t xml:space="preserve">  Ostatní práce HZS</t>
  </si>
  <si>
    <t xml:space="preserve">  Zemní práce</t>
  </si>
  <si>
    <t xml:space="preserve">    Výkop v krajnici komunikace (pojížděná plocha)</t>
  </si>
  <si>
    <t xml:space="preserve">    Ostatní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</si>
</sst>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charset val="238"/>
      <scheme val="minor"/>
    </font>
    <font>
      <sz val="7"/>
      <color rgb="FF000000"/>
      <name val="敓潧⁥䥕蘀旰떀ӵ☸µ_x0008_"/>
      <charset val="238"/>
    </font>
    <font>
      <b/>
      <sz val="9"/>
      <color rgb="FF000000"/>
      <name val="敓潧⁥䥕蘀旰떀ӵ☸µ_x0008_"/>
      <charset val="238"/>
    </font>
    <font>
      <b/>
      <sz val="8"/>
      <color rgb="FF000000"/>
      <name val="敓潧⁥䥕蘀旰떀ӵ☸µ_x0008_"/>
      <charset val="238"/>
    </font>
    <font>
      <b/>
      <sz val="7"/>
      <color rgb="FF000000"/>
      <name val="敓潧⁥䥕蘀旰떀ӵ☸µ_x0008_"/>
      <charset val="238"/>
    </font>
    <font>
      <i/>
      <sz val="8"/>
      <color rgb="FF000000"/>
      <name val="敓潧⁥䥕蘀旰떀ӵ☸µ_x0008_"/>
      <charset val="238"/>
    </font>
  </fonts>
  <fills count="9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BFEBFF"/>
        <bgColor indexed="64"/>
      </patternFill>
    </fill>
    <fill>
      <patternFill patternType="solid">
        <fgColor rgb="FFE0FEE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AFF"/>
        <bgColor indexed="64"/>
      </patternFill>
    </fill>
    <fill>
      <patternFill patternType="solid">
        <fgColor rgb="FFFFFFE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left"/>
    </xf>
    <xf numFmtId="0" fontId="0" fillId="0" borderId="1" xfId="0" applyBorder="1"/>
    <xf numFmtId="49" fontId="2" fillId="3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left" wrapText="1"/>
    </xf>
    <xf numFmtId="49" fontId="1" fillId="5" borderId="1" xfId="0" applyNumberFormat="1" applyFont="1" applyFill="1" applyBorder="1" applyAlignment="1">
      <alignment horizontal="left"/>
    </xf>
    <xf numFmtId="49" fontId="4" fillId="6" borderId="1" xfId="0" applyNumberFormat="1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wrapText="1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left"/>
    </xf>
    <xf numFmtId="4" fontId="2" fillId="3" borderId="1" xfId="0" applyNumberFormat="1" applyFont="1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/>
    </xf>
    <xf numFmtId="4" fontId="4" fillId="6" borderId="1" xfId="0" applyNumberFormat="1" applyFont="1" applyFill="1" applyBorder="1" applyAlignment="1">
      <alignment horizontal="right"/>
    </xf>
    <xf numFmtId="49" fontId="5" fillId="7" borderId="1" xfId="0" applyNumberFormat="1" applyFont="1" applyFill="1" applyBorder="1" applyAlignment="1">
      <alignment horizontal="left"/>
    </xf>
    <xf numFmtId="4" fontId="5" fillId="7" borderId="1" xfId="0" applyNumberFormat="1" applyFont="1" applyFill="1" applyBorder="1" applyAlignment="1">
      <alignment horizontal="right"/>
    </xf>
    <xf numFmtId="4" fontId="1" fillId="5" borderId="1" xfId="0" applyNumberFormat="1" applyFont="1" applyFill="1" applyBorder="1" applyAlignment="1">
      <alignment horizontal="right"/>
    </xf>
    <xf numFmtId="4" fontId="1" fillId="5" borderId="1" xfId="0" applyNumberFormat="1" applyFont="1" applyFill="1" applyBorder="1" applyAlignment="1">
      <alignment horizontal="left"/>
    </xf>
    <xf numFmtId="4" fontId="3" fillId="4" borderId="1" xfId="0" applyNumberFormat="1" applyFont="1" applyFill="1" applyBorder="1" applyAlignment="1">
      <alignment horizontal="left"/>
    </xf>
    <xf numFmtId="49" fontId="3" fillId="4" borderId="1" xfId="0" applyNumberFormat="1" applyFont="1" applyFill="1" applyBorder="1" applyAlignment="1">
      <alignment horizontal="center"/>
    </xf>
    <xf numFmtId="4" fontId="1" fillId="8" borderId="1" xfId="0" applyNumberFormat="1" applyFont="1" applyFill="1" applyBorder="1" applyAlignment="1" applyProtection="1">
      <alignment horizontal="right"/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3"/>
  <sheetViews>
    <sheetView workbookViewId="0"/>
  </sheetViews>
  <sheetFormatPr defaultRowHeight="14.4"/>
  <cols>
    <col min="1" max="1" width="31.109375" style="1" bestFit="1" customWidth="1"/>
    <col min="2" max="2" width="8.77734375" style="10" bestFit="1" customWidth="1"/>
    <col min="3" max="3" width="10.109375" style="10" bestFit="1" customWidth="1"/>
    <col min="6" max="6" width="0" hidden="1" customWidth="1"/>
  </cols>
  <sheetData>
    <row r="1" spans="1:4">
      <c r="A1" s="2" t="s">
        <v>0</v>
      </c>
      <c r="B1" s="11" t="s">
        <v>168</v>
      </c>
      <c r="C1" s="11" t="s">
        <v>169</v>
      </c>
      <c r="D1" s="3"/>
    </row>
    <row r="2" spans="1:4">
      <c r="A2" s="5" t="s">
        <v>170</v>
      </c>
      <c r="B2" s="13"/>
      <c r="C2" s="13"/>
      <c r="D2" s="3"/>
    </row>
    <row r="3" spans="1:4">
      <c r="A3" s="7" t="s">
        <v>171</v>
      </c>
      <c r="B3" s="17">
        <f>0</f>
        <v>0</v>
      </c>
      <c r="C3" s="17"/>
      <c r="D3" s="3"/>
    </row>
    <row r="4" spans="1:4">
      <c r="A4" s="7" t="s">
        <v>172</v>
      </c>
      <c r="B4" s="17">
        <f>B3 * Parametry!B16 / 100</f>
        <v>0</v>
      </c>
      <c r="C4" s="17">
        <f>B3 * Parametry!B17 / 100</f>
        <v>0</v>
      </c>
      <c r="D4" s="3"/>
    </row>
    <row r="5" spans="1:4">
      <c r="A5" s="7" t="s">
        <v>173</v>
      </c>
      <c r="B5" s="17"/>
      <c r="C5" s="17">
        <f>(Rozpočet!E107) + 0</f>
        <v>0</v>
      </c>
      <c r="D5" s="3"/>
    </row>
    <row r="6" spans="1:4">
      <c r="A6" s="7" t="s">
        <v>174</v>
      </c>
      <c r="B6" s="17"/>
      <c r="C6" s="17">
        <f>0 + (Rozpočet!H107) + 0</f>
        <v>0</v>
      </c>
      <c r="D6" s="3"/>
    </row>
    <row r="7" spans="1:4">
      <c r="A7" s="8" t="s">
        <v>175</v>
      </c>
      <c r="B7" s="14">
        <f>B3 + B4</f>
        <v>0</v>
      </c>
      <c r="C7" s="14">
        <f>C3 + C4 + C5 + C6</f>
        <v>0</v>
      </c>
      <c r="D7" s="3"/>
    </row>
    <row r="8" spans="1:4">
      <c r="A8" s="7" t="s">
        <v>176</v>
      </c>
      <c r="B8" s="17"/>
      <c r="C8" s="17">
        <f>(C5 + C6) * Parametry!B18 / 100</f>
        <v>0</v>
      </c>
      <c r="D8" s="3"/>
    </row>
    <row r="9" spans="1:4">
      <c r="A9" s="7" t="s">
        <v>177</v>
      </c>
      <c r="B9" s="17"/>
      <c r="C9" s="17">
        <f>0 + 0</f>
        <v>0</v>
      </c>
      <c r="D9" s="3"/>
    </row>
    <row r="10" spans="1:4">
      <c r="A10" s="7" t="s">
        <v>132</v>
      </c>
      <c r="B10" s="17"/>
      <c r="C10" s="17">
        <f>0 + 0</f>
        <v>0</v>
      </c>
      <c r="D10" s="3"/>
    </row>
    <row r="11" spans="1:4">
      <c r="A11" s="7" t="s">
        <v>178</v>
      </c>
      <c r="B11" s="17"/>
      <c r="C11" s="17">
        <f>(C9 + C10) * Parametry!B19 / 100</f>
        <v>0</v>
      </c>
      <c r="D11" s="3"/>
    </row>
    <row r="12" spans="1:4">
      <c r="A12" s="8" t="s">
        <v>179</v>
      </c>
      <c r="B12" s="14">
        <f>B7</f>
        <v>0</v>
      </c>
      <c r="C12" s="14">
        <f>C7 + C8 + C9 + C10 + C11</f>
        <v>0</v>
      </c>
      <c r="D12" s="3"/>
    </row>
    <row r="13" spans="1:4">
      <c r="A13" s="7" t="s">
        <v>180</v>
      </c>
      <c r="B13" s="17"/>
      <c r="C13" s="17">
        <f>(B12 + C12) * Parametry!B20 / 100</f>
        <v>0</v>
      </c>
      <c r="D13" s="3"/>
    </row>
    <row r="14" spans="1:4">
      <c r="A14" s="7" t="s">
        <v>181</v>
      </c>
      <c r="B14" s="17"/>
      <c r="C14" s="17">
        <f>(B12 + C12) * Parametry!B21 / 100</f>
        <v>0</v>
      </c>
      <c r="D14" s="3"/>
    </row>
    <row r="15" spans="1:4">
      <c r="A15" s="7" t="s">
        <v>182</v>
      </c>
      <c r="B15" s="17"/>
      <c r="C15" s="17">
        <f>(B7 + C7) * Parametry!B22 / 100</f>
        <v>0</v>
      </c>
      <c r="D15" s="3"/>
    </row>
    <row r="16" spans="1:4">
      <c r="A16" s="5" t="s">
        <v>183</v>
      </c>
      <c r="B16" s="13"/>
      <c r="C16" s="13">
        <f>B12 + C12 + C13 + C14 + C15</f>
        <v>0</v>
      </c>
      <c r="D16" s="3"/>
    </row>
    <row r="17" spans="1:4">
      <c r="A17" s="7" t="s">
        <v>14</v>
      </c>
      <c r="B17" s="17"/>
      <c r="C17" s="17"/>
      <c r="D17" s="3"/>
    </row>
    <row r="18" spans="1:4">
      <c r="A18" s="5" t="s">
        <v>184</v>
      </c>
      <c r="B18" s="13"/>
      <c r="C18" s="13"/>
      <c r="D18" s="3"/>
    </row>
    <row r="19" spans="1:4">
      <c r="A19" s="7" t="s">
        <v>185</v>
      </c>
      <c r="B19" s="17"/>
      <c r="C19" s="17">
        <f>C12 * Parametry!B23 / 100</f>
        <v>0</v>
      </c>
      <c r="D19" s="3"/>
    </row>
    <row r="20" spans="1:4">
      <c r="A20" s="7" t="s">
        <v>186</v>
      </c>
      <c r="B20" s="17"/>
      <c r="C20" s="17">
        <f>C12 * Parametry!B24 / 100</f>
        <v>0</v>
      </c>
      <c r="D20" s="3"/>
    </row>
    <row r="21" spans="1:4">
      <c r="A21" s="5" t="s">
        <v>187</v>
      </c>
      <c r="B21" s="13"/>
      <c r="C21" s="13">
        <f>C19 + C20</f>
        <v>0</v>
      </c>
      <c r="D21" s="3"/>
    </row>
    <row r="22" spans="1:4">
      <c r="A22" s="7" t="s">
        <v>188</v>
      </c>
      <c r="B22" s="17"/>
      <c r="C22" s="17">
        <f>Parametry!B25 * Parametry!B28 * (C16 * Parametry!B27)^Parametry!B26</f>
        <v>0</v>
      </c>
      <c r="D22" s="3"/>
    </row>
    <row r="23" spans="1:4">
      <c r="A23" s="7" t="s">
        <v>14</v>
      </c>
      <c r="B23" s="17"/>
      <c r="C23" s="17"/>
      <c r="D23" s="3"/>
    </row>
    <row r="24" spans="1:4">
      <c r="A24" s="4" t="s">
        <v>189</v>
      </c>
      <c r="B24" s="12"/>
      <c r="C24" s="12">
        <f>C16 + C21 + C22</f>
        <v>0</v>
      </c>
      <c r="D24" s="3"/>
    </row>
    <row r="25" spans="1:4">
      <c r="A25" s="7" t="s">
        <v>190</v>
      </c>
      <c r="B25" s="17">
        <f>(SUM(Rozpočet!E5:E9,Rozpočet!E13:E37,Rozpočet!E41:E46,Rozpočet!E50:E53,Rozpočet!E59:E61,Rozpočet!E65:E68,Rozpočet!E74:E90,Rozpočet!E94:E101,Rozpočet!E106)) + (SUM(Rozpočet!H5:H9,Rozpočet!H13:H37,Rozpočet!H41:H46,Rozpočet!H50:H53,Rozpočet!H59:H61,Rozpočet!H65:H68,Rozpočet!H74:H90,Rozpočet!H94:H101)) + B4 + C4 + C8 + C11 + C13 + C14 + C15 + C21 + C22</f>
        <v>0</v>
      </c>
      <c r="C25" s="17">
        <f>B25 * Parametry!B31 / 100</f>
        <v>0</v>
      </c>
      <c r="D25" s="3"/>
    </row>
    <row r="26" spans="1:4">
      <c r="A26" s="7" t="s">
        <v>191</v>
      </c>
      <c r="B26" s="17">
        <f>(SUM(Rozpočet!E5,Rozpočet!E8,Rozpočet!E26,Rozpočet!E28,Rozpočet!E30,Rozpočet!E32,Rozpočet!E34,Rozpočet!E44,Rozpočet!E50,Rozpočet!E74,Rozpočet!E76,Rozpočet!E78,Rozpočet!E80,Rozpočet!E83,Rozpočet!E85,Rozpočet!E94,Rozpočet!E96:E97,Rozpočet!E99:E100)) + (SUM(Rozpočet!H5,Rozpočet!H8,Rozpočet!H26,Rozpočet!H28,Rozpočet!H30,Rozpočet!H32,Rozpočet!H34,Rozpočet!H44,Rozpočet!H50,Rozpočet!H74,Rozpočet!H76,Rozpočet!H78,Rozpočet!H80,Rozpočet!H83,Rozpočet!H85,Rozpočet!H94,Rozpočet!H96:H97,Rozpočet!H99:H100))</f>
        <v>0</v>
      </c>
      <c r="C26" s="17">
        <f>B26 * Parametry!B32 / 100</f>
        <v>0</v>
      </c>
      <c r="D26" s="3"/>
    </row>
    <row r="27" spans="1:4">
      <c r="A27" s="4" t="s">
        <v>192</v>
      </c>
      <c r="B27" s="12"/>
      <c r="C27" s="12">
        <f>C24 + C25 + C26</f>
        <v>0</v>
      </c>
      <c r="D27" s="3"/>
    </row>
    <row r="28" spans="1:4">
      <c r="A28" s="7" t="s">
        <v>14</v>
      </c>
      <c r="B28" s="17"/>
      <c r="C28" s="17"/>
      <c r="D28" s="3"/>
    </row>
    <row r="29" spans="1:4">
      <c r="A29" s="7" t="s">
        <v>193</v>
      </c>
      <c r="B29" s="17"/>
      <c r="C29" s="17">
        <f>C24 * Parametry!B29 / 100</f>
        <v>0</v>
      </c>
      <c r="D29" s="3"/>
    </row>
    <row r="30" spans="1:4">
      <c r="A30" s="7" t="s">
        <v>193</v>
      </c>
      <c r="B30" s="17"/>
      <c r="C30" s="17">
        <f>C24 * Parametry!B30 / 100</f>
        <v>0</v>
      </c>
      <c r="D30" s="3"/>
    </row>
    <row r="31" spans="1:4">
      <c r="A31" s="5" t="s">
        <v>194</v>
      </c>
      <c r="B31" s="20" t="s">
        <v>52</v>
      </c>
      <c r="C31" s="20" t="s">
        <v>55</v>
      </c>
      <c r="D31" s="3"/>
    </row>
    <row r="32" spans="1:4">
      <c r="A32" s="7" t="s">
        <v>59</v>
      </c>
      <c r="B32" s="17">
        <f>(Rozpočet!E107)</f>
        <v>0</v>
      </c>
      <c r="C32" s="17">
        <f>(Rozpočet!H107)</f>
        <v>0</v>
      </c>
      <c r="D32" s="3"/>
    </row>
    <row r="33" spans="1:4">
      <c r="A33" s="7" t="s">
        <v>195</v>
      </c>
      <c r="B33" s="17">
        <f>(Rozpočet!E55)</f>
        <v>0</v>
      </c>
      <c r="C33" s="17">
        <f>(Rozpočet!H55)</f>
        <v>0</v>
      </c>
      <c r="D33" s="3"/>
    </row>
    <row r="34" spans="1:4">
      <c r="A34" s="7" t="s">
        <v>196</v>
      </c>
      <c r="B34" s="17">
        <f>(Rozpočet!E10)</f>
        <v>0</v>
      </c>
      <c r="C34" s="17">
        <f>(Rozpočet!H10)</f>
        <v>0</v>
      </c>
      <c r="D34" s="3"/>
    </row>
    <row r="35" spans="1:4">
      <c r="A35" s="7" t="s">
        <v>197</v>
      </c>
      <c r="B35" s="17">
        <f>(Rozpočet!E38)</f>
        <v>0</v>
      </c>
      <c r="C35" s="17">
        <f>(Rozpočet!H38)</f>
        <v>0</v>
      </c>
      <c r="D35" s="3"/>
    </row>
    <row r="36" spans="1:4">
      <c r="A36" s="7" t="s">
        <v>198</v>
      </c>
      <c r="B36" s="17">
        <f>(Rozpočet!E47)</f>
        <v>0</v>
      </c>
      <c r="C36" s="17">
        <f>(Rozpočet!H47)</f>
        <v>0</v>
      </c>
      <c r="D36" s="3"/>
    </row>
    <row r="37" spans="1:4">
      <c r="A37" s="7" t="s">
        <v>199</v>
      </c>
      <c r="B37" s="17">
        <f>(Rozpočet!E54)</f>
        <v>0</v>
      </c>
      <c r="C37" s="17">
        <f>(Rozpočet!H54)</f>
        <v>0</v>
      </c>
      <c r="D37" s="3"/>
    </row>
    <row r="38" spans="1:4">
      <c r="A38" s="7" t="s">
        <v>200</v>
      </c>
      <c r="B38" s="17">
        <f>(Rozpočet!E62)</f>
        <v>0</v>
      </c>
      <c r="C38" s="17">
        <f>(Rozpočet!H62)</f>
        <v>0</v>
      </c>
      <c r="D38" s="3"/>
    </row>
    <row r="39" spans="1:4">
      <c r="A39" s="7" t="s">
        <v>201</v>
      </c>
      <c r="B39" s="17">
        <f>(Rozpočet!E69)</f>
        <v>0</v>
      </c>
      <c r="C39" s="17">
        <f>(Rozpočet!H69)</f>
        <v>0</v>
      </c>
      <c r="D39" s="3"/>
    </row>
    <row r="40" spans="1:4">
      <c r="A40" s="7" t="s">
        <v>202</v>
      </c>
      <c r="B40" s="17">
        <f>(Rozpočet!E104)</f>
        <v>0</v>
      </c>
      <c r="C40" s="17">
        <f>(Rozpočet!H104)</f>
        <v>0</v>
      </c>
      <c r="D40" s="3"/>
    </row>
    <row r="41" spans="1:4">
      <c r="A41" s="7" t="s">
        <v>203</v>
      </c>
      <c r="B41" s="17">
        <f>(Rozpočet!E91)</f>
        <v>0</v>
      </c>
      <c r="C41" s="17">
        <f>(Rozpočet!H91)</f>
        <v>0</v>
      </c>
      <c r="D41" s="3"/>
    </row>
    <row r="42" spans="1:4">
      <c r="A42" s="7" t="s">
        <v>204</v>
      </c>
      <c r="B42" s="17">
        <f>(Rozpočet!E102)</f>
        <v>0</v>
      </c>
      <c r="C42" s="17">
        <f>(Rozpočet!H102)</f>
        <v>0</v>
      </c>
      <c r="D42" s="3"/>
    </row>
    <row r="43" spans="1:4">
      <c r="A43" s="7" t="s">
        <v>14</v>
      </c>
      <c r="B43" s="17"/>
      <c r="C43" s="17"/>
      <c r="D43" s="3"/>
    </row>
  </sheetData>
  <sheetProtection algorithmName="SHA-512" hashValue="Zsopisc7h1DX9vsTHc5V/5ahqoG04jTELV5+uY6+1O+Z9PVGJrcI25A+4YX6d/9U/mA84sNY+jsF0xPGPcoZRw==" saltValue="hvG8PQeVYsRKiNU8Kb3vBw==" spinCount="100000" sheet="1" objects="1" scenario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8"/>
  <sheetViews>
    <sheetView workbookViewId="0"/>
  </sheetViews>
  <sheetFormatPr defaultRowHeight="14.4"/>
  <cols>
    <col min="1" max="1" width="56.33203125" style="1" bestFit="1" customWidth="1"/>
    <col min="2" max="2" width="3.77734375" style="1" bestFit="1" customWidth="1"/>
    <col min="3" max="3" width="5" style="10" bestFit="1" customWidth="1"/>
    <col min="4" max="4" width="6.109375" style="10" bestFit="1" customWidth="1"/>
    <col min="5" max="5" width="10.33203125" style="10" bestFit="1" customWidth="1"/>
    <col min="6" max="6" width="5.44140625" style="1" bestFit="1" customWidth="1"/>
    <col min="7" max="7" width="6.88671875" style="10" bestFit="1" customWidth="1"/>
    <col min="8" max="8" width="9.77734375" style="10" bestFit="1" customWidth="1"/>
    <col min="9" max="9" width="6.88671875" style="10" bestFit="1" customWidth="1"/>
    <col min="10" max="10" width="10.109375" style="10" bestFit="1" customWidth="1"/>
    <col min="13" max="13" width="10" hidden="1" customWidth="1"/>
  </cols>
  <sheetData>
    <row r="1" spans="1:13">
      <c r="A1" s="2" t="s">
        <v>0</v>
      </c>
      <c r="B1" s="2" t="s">
        <v>50</v>
      </c>
      <c r="C1" s="11" t="s">
        <v>51</v>
      </c>
      <c r="D1" s="11" t="s">
        <v>52</v>
      </c>
      <c r="E1" s="11" t="s">
        <v>53</v>
      </c>
      <c r="F1" s="2" t="s">
        <v>54</v>
      </c>
      <c r="G1" s="11" t="s">
        <v>55</v>
      </c>
      <c r="H1" s="11" t="s">
        <v>56</v>
      </c>
      <c r="I1" s="11" t="s">
        <v>57</v>
      </c>
      <c r="J1" s="11" t="s">
        <v>58</v>
      </c>
      <c r="K1" s="3"/>
      <c r="L1" s="3"/>
      <c r="M1">
        <f>Parametry!B33/100*E6+Parametry!B33/100*E7+Parametry!B33/100*E9+Parametry!B33/100*E13+Parametry!B33/100*E14+Parametry!B33/100*E15+Parametry!B33/100*E16+Parametry!B33/100*E17+Parametry!B33/100*E18+Parametry!B33/100*E19+Parametry!B33/100*E20+Parametry!B33/100*E21+Parametry!B33/100*E22+Parametry!B33/100*E23+Parametry!B33/100*E24+Parametry!B33/100*E27+Parametry!B33/100*E29+Parametry!B33/100*E31+Parametry!B33/100*E33+Parametry!B33/100*E35+Parametry!B33/100*E36+Parametry!B33/100*E41+Parametry!B33/100*E42</f>
        <v>0</v>
      </c>
    </row>
    <row r="2" spans="1:13">
      <c r="A2" s="4" t="s">
        <v>59</v>
      </c>
      <c r="B2" s="4" t="s">
        <v>14</v>
      </c>
      <c r="C2" s="12"/>
      <c r="D2" s="12"/>
      <c r="E2" s="12"/>
      <c r="F2" s="4" t="s">
        <v>14</v>
      </c>
      <c r="G2" s="12"/>
      <c r="H2" s="12"/>
      <c r="I2" s="12"/>
      <c r="J2" s="12"/>
      <c r="K2" s="3"/>
      <c r="L2" s="3"/>
    </row>
    <row r="3" spans="1:13">
      <c r="A3" s="5" t="s">
        <v>60</v>
      </c>
      <c r="B3" s="5" t="s">
        <v>14</v>
      </c>
      <c r="C3" s="13"/>
      <c r="D3" s="13"/>
      <c r="E3" s="13"/>
      <c r="F3" s="5" t="s">
        <v>14</v>
      </c>
      <c r="G3" s="13"/>
      <c r="H3" s="13"/>
      <c r="I3" s="13"/>
      <c r="J3" s="13"/>
      <c r="K3" s="3"/>
      <c r="L3" s="3"/>
    </row>
    <row r="4" spans="1:13">
      <c r="A4" s="8" t="s">
        <v>61</v>
      </c>
      <c r="B4" s="8" t="s">
        <v>14</v>
      </c>
      <c r="C4" s="14"/>
      <c r="D4" s="14"/>
      <c r="E4" s="14"/>
      <c r="F4" s="8" t="s">
        <v>14</v>
      </c>
      <c r="G4" s="14"/>
      <c r="H4" s="14"/>
      <c r="I4" s="14"/>
      <c r="J4" s="14"/>
      <c r="K4" s="3"/>
      <c r="L4" s="3"/>
    </row>
    <row r="5" spans="1:13">
      <c r="A5" s="15" t="s">
        <v>62</v>
      </c>
      <c r="B5" s="15" t="s">
        <v>14</v>
      </c>
      <c r="C5" s="16"/>
      <c r="D5" s="16"/>
      <c r="E5" s="16"/>
      <c r="F5" s="15" t="s">
        <v>14</v>
      </c>
      <c r="G5" s="16"/>
      <c r="H5" s="16"/>
      <c r="I5" s="16"/>
      <c r="J5" s="16"/>
      <c r="K5" s="3"/>
      <c r="L5" s="3"/>
    </row>
    <row r="6" spans="1:13">
      <c r="A6" s="7" t="s">
        <v>63</v>
      </c>
      <c r="B6" s="7" t="s">
        <v>64</v>
      </c>
      <c r="C6" s="17">
        <v>605</v>
      </c>
      <c r="D6" s="21"/>
      <c r="E6" s="17">
        <f>C6*D6</f>
        <v>0</v>
      </c>
      <c r="F6" s="7" t="s">
        <v>14</v>
      </c>
      <c r="G6" s="21"/>
      <c r="H6" s="17">
        <f>C6*G6</f>
        <v>0</v>
      </c>
      <c r="I6" s="17">
        <f>D6+G6</f>
        <v>0</v>
      </c>
      <c r="J6" s="17">
        <f>E6+H6</f>
        <v>0</v>
      </c>
      <c r="K6" s="3"/>
      <c r="L6" s="3"/>
    </row>
    <row r="7" spans="1:13">
      <c r="A7" s="7" t="s">
        <v>65</v>
      </c>
      <c r="B7" s="7" t="s">
        <v>64</v>
      </c>
      <c r="C7" s="17">
        <v>160</v>
      </c>
      <c r="D7" s="21"/>
      <c r="E7" s="17">
        <f>C7*D7</f>
        <v>0</v>
      </c>
      <c r="F7" s="7" t="s">
        <v>14</v>
      </c>
      <c r="G7" s="21"/>
      <c r="H7" s="17">
        <f>C7*G7</f>
        <v>0</v>
      </c>
      <c r="I7" s="17">
        <f>D7+G7</f>
        <v>0</v>
      </c>
      <c r="J7" s="17">
        <f>E7+H7</f>
        <v>0</v>
      </c>
      <c r="K7" s="3"/>
      <c r="L7" s="3"/>
    </row>
    <row r="8" spans="1:13">
      <c r="A8" s="15" t="s">
        <v>66</v>
      </c>
      <c r="B8" s="15" t="s">
        <v>14</v>
      </c>
      <c r="C8" s="16"/>
      <c r="D8" s="16"/>
      <c r="E8" s="16"/>
      <c r="F8" s="15" t="s">
        <v>14</v>
      </c>
      <c r="G8" s="16"/>
      <c r="H8" s="16"/>
      <c r="I8" s="16"/>
      <c r="J8" s="16"/>
      <c r="K8" s="3"/>
      <c r="L8" s="3"/>
    </row>
    <row r="9" spans="1:13">
      <c r="A9" s="7" t="s">
        <v>67</v>
      </c>
      <c r="B9" s="7" t="s">
        <v>68</v>
      </c>
      <c r="C9" s="17">
        <v>437</v>
      </c>
      <c r="D9" s="21"/>
      <c r="E9" s="17">
        <f>C9*D9</f>
        <v>0</v>
      </c>
      <c r="F9" s="7" t="s">
        <v>14</v>
      </c>
      <c r="G9" s="21"/>
      <c r="H9" s="17">
        <f>C9*G9</f>
        <v>0</v>
      </c>
      <c r="I9" s="17">
        <f>D9+G9</f>
        <v>0</v>
      </c>
      <c r="J9" s="17">
        <f>E9+H9</f>
        <v>0</v>
      </c>
      <c r="K9" s="3"/>
      <c r="L9" s="3"/>
    </row>
    <row r="10" spans="1:13">
      <c r="A10" s="8" t="s">
        <v>69</v>
      </c>
      <c r="B10" s="8" t="s">
        <v>14</v>
      </c>
      <c r="C10" s="14"/>
      <c r="D10" s="14"/>
      <c r="E10" s="14">
        <f>SUM(E5:E9)</f>
        <v>0</v>
      </c>
      <c r="F10" s="8" t="s">
        <v>14</v>
      </c>
      <c r="G10" s="14"/>
      <c r="H10" s="14">
        <f>SUM(H5:H9)</f>
        <v>0</v>
      </c>
      <c r="I10" s="14"/>
      <c r="J10" s="14">
        <f>SUM(J5:J9)</f>
        <v>0</v>
      </c>
      <c r="K10" s="3"/>
      <c r="L10" s="3"/>
    </row>
    <row r="11" spans="1:13">
      <c r="A11" s="7" t="s">
        <v>14</v>
      </c>
      <c r="B11" s="7" t="s">
        <v>14</v>
      </c>
      <c r="C11" s="17"/>
      <c r="D11" s="17"/>
      <c r="E11" s="17"/>
      <c r="F11" s="7" t="s">
        <v>14</v>
      </c>
      <c r="G11" s="17"/>
      <c r="H11" s="17"/>
      <c r="I11" s="17">
        <f>D11+G11</f>
        <v>0</v>
      </c>
      <c r="J11" s="17">
        <f>E11+H11</f>
        <v>0</v>
      </c>
      <c r="K11" s="3"/>
      <c r="L11" s="3"/>
    </row>
    <row r="12" spans="1:13">
      <c r="A12" s="8" t="s">
        <v>70</v>
      </c>
      <c r="B12" s="8" t="s">
        <v>14</v>
      </c>
      <c r="C12" s="14"/>
      <c r="D12" s="14"/>
      <c r="E12" s="14"/>
      <c r="F12" s="8" t="s">
        <v>14</v>
      </c>
      <c r="G12" s="14"/>
      <c r="H12" s="14"/>
      <c r="I12" s="14"/>
      <c r="J12" s="14"/>
      <c r="K12" s="3"/>
      <c r="L12" s="3"/>
    </row>
    <row r="13" spans="1:13">
      <c r="A13" s="7" t="s">
        <v>71</v>
      </c>
      <c r="B13" s="7" t="s">
        <v>72</v>
      </c>
      <c r="C13" s="17">
        <v>22</v>
      </c>
      <c r="D13" s="21"/>
      <c r="E13" s="17">
        <f t="shared" ref="E13:E25" si="0">C13*D13</f>
        <v>0</v>
      </c>
      <c r="F13" s="7" t="s">
        <v>14</v>
      </c>
      <c r="G13" s="21"/>
      <c r="H13" s="17">
        <f t="shared" ref="H13:H25" si="1">C13*G13</f>
        <v>0</v>
      </c>
      <c r="I13" s="17">
        <f t="shared" ref="I13:I25" si="2">D13+G13</f>
        <v>0</v>
      </c>
      <c r="J13" s="17">
        <f t="shared" ref="J13:J25" si="3">E13+H13</f>
        <v>0</v>
      </c>
      <c r="K13" s="3"/>
      <c r="L13" s="3"/>
    </row>
    <row r="14" spans="1:13">
      <c r="A14" s="7" t="s">
        <v>73</v>
      </c>
      <c r="B14" s="7" t="s">
        <v>72</v>
      </c>
      <c r="C14" s="17">
        <v>20</v>
      </c>
      <c r="D14" s="21"/>
      <c r="E14" s="17">
        <f t="shared" si="0"/>
        <v>0</v>
      </c>
      <c r="F14" s="7" t="s">
        <v>14</v>
      </c>
      <c r="G14" s="21"/>
      <c r="H14" s="17">
        <f t="shared" si="1"/>
        <v>0</v>
      </c>
      <c r="I14" s="17">
        <f t="shared" si="2"/>
        <v>0</v>
      </c>
      <c r="J14" s="17">
        <f t="shared" si="3"/>
        <v>0</v>
      </c>
      <c r="K14" s="3"/>
      <c r="L14" s="3"/>
    </row>
    <row r="15" spans="1:13">
      <c r="A15" s="7" t="s">
        <v>74</v>
      </c>
      <c r="B15" s="7" t="s">
        <v>72</v>
      </c>
      <c r="C15" s="17">
        <v>20</v>
      </c>
      <c r="D15" s="21"/>
      <c r="E15" s="17">
        <f t="shared" si="0"/>
        <v>0</v>
      </c>
      <c r="F15" s="7" t="s">
        <v>14</v>
      </c>
      <c r="G15" s="21"/>
      <c r="H15" s="17">
        <f t="shared" si="1"/>
        <v>0</v>
      </c>
      <c r="I15" s="17">
        <f t="shared" si="2"/>
        <v>0</v>
      </c>
      <c r="J15" s="17">
        <f t="shared" si="3"/>
        <v>0</v>
      </c>
      <c r="K15" s="3"/>
      <c r="L15" s="3"/>
    </row>
    <row r="16" spans="1:13">
      <c r="A16" s="7" t="s">
        <v>75</v>
      </c>
      <c r="B16" s="7" t="s">
        <v>72</v>
      </c>
      <c r="C16" s="17">
        <v>6</v>
      </c>
      <c r="D16" s="21"/>
      <c r="E16" s="17">
        <f t="shared" si="0"/>
        <v>0</v>
      </c>
      <c r="F16" s="7" t="s">
        <v>14</v>
      </c>
      <c r="G16" s="21"/>
      <c r="H16" s="17">
        <f t="shared" si="1"/>
        <v>0</v>
      </c>
      <c r="I16" s="17">
        <f t="shared" si="2"/>
        <v>0</v>
      </c>
      <c r="J16" s="17">
        <f t="shared" si="3"/>
        <v>0</v>
      </c>
      <c r="K16" s="3"/>
      <c r="L16" s="3"/>
    </row>
    <row r="17" spans="1:12">
      <c r="A17" s="7" t="s">
        <v>76</v>
      </c>
      <c r="B17" s="7" t="s">
        <v>72</v>
      </c>
      <c r="C17" s="17">
        <v>13</v>
      </c>
      <c r="D17" s="21"/>
      <c r="E17" s="17">
        <f t="shared" si="0"/>
        <v>0</v>
      </c>
      <c r="F17" s="7" t="s">
        <v>14</v>
      </c>
      <c r="G17" s="21"/>
      <c r="H17" s="17">
        <f t="shared" si="1"/>
        <v>0</v>
      </c>
      <c r="I17" s="17">
        <f t="shared" si="2"/>
        <v>0</v>
      </c>
      <c r="J17" s="17">
        <f t="shared" si="3"/>
        <v>0</v>
      </c>
      <c r="K17" s="3"/>
      <c r="L17" s="3"/>
    </row>
    <row r="18" spans="1:12">
      <c r="A18" s="7" t="s">
        <v>77</v>
      </c>
      <c r="B18" s="7" t="s">
        <v>72</v>
      </c>
      <c r="C18" s="17">
        <v>5</v>
      </c>
      <c r="D18" s="21"/>
      <c r="E18" s="17">
        <f t="shared" si="0"/>
        <v>0</v>
      </c>
      <c r="F18" s="7" t="s">
        <v>14</v>
      </c>
      <c r="G18" s="21"/>
      <c r="H18" s="17">
        <f t="shared" si="1"/>
        <v>0</v>
      </c>
      <c r="I18" s="17">
        <f t="shared" si="2"/>
        <v>0</v>
      </c>
      <c r="J18" s="17">
        <f t="shared" si="3"/>
        <v>0</v>
      </c>
      <c r="K18" s="3"/>
      <c r="L18" s="3"/>
    </row>
    <row r="19" spans="1:12">
      <c r="A19" s="7" t="s">
        <v>78</v>
      </c>
      <c r="B19" s="7" t="s">
        <v>72</v>
      </c>
      <c r="C19" s="17">
        <v>2</v>
      </c>
      <c r="D19" s="21"/>
      <c r="E19" s="17">
        <f t="shared" si="0"/>
        <v>0</v>
      </c>
      <c r="F19" s="7" t="s">
        <v>14</v>
      </c>
      <c r="G19" s="21"/>
      <c r="H19" s="17">
        <f t="shared" si="1"/>
        <v>0</v>
      </c>
      <c r="I19" s="17">
        <f t="shared" si="2"/>
        <v>0</v>
      </c>
      <c r="J19" s="17">
        <f t="shared" si="3"/>
        <v>0</v>
      </c>
      <c r="K19" s="3"/>
      <c r="L19" s="3"/>
    </row>
    <row r="20" spans="1:12">
      <c r="A20" s="7" t="s">
        <v>79</v>
      </c>
      <c r="B20" s="7" t="s">
        <v>72</v>
      </c>
      <c r="C20" s="17">
        <v>1</v>
      </c>
      <c r="D20" s="21"/>
      <c r="E20" s="17">
        <f t="shared" si="0"/>
        <v>0</v>
      </c>
      <c r="F20" s="7" t="s">
        <v>14</v>
      </c>
      <c r="G20" s="21"/>
      <c r="H20" s="17">
        <f t="shared" si="1"/>
        <v>0</v>
      </c>
      <c r="I20" s="17">
        <f t="shared" si="2"/>
        <v>0</v>
      </c>
      <c r="J20" s="17">
        <f t="shared" si="3"/>
        <v>0</v>
      </c>
      <c r="K20" s="3"/>
      <c r="L20" s="3"/>
    </row>
    <row r="21" spans="1:12">
      <c r="A21" s="7" t="s">
        <v>80</v>
      </c>
      <c r="B21" s="7" t="s">
        <v>72</v>
      </c>
      <c r="C21" s="17">
        <v>18</v>
      </c>
      <c r="D21" s="21"/>
      <c r="E21" s="17">
        <f t="shared" si="0"/>
        <v>0</v>
      </c>
      <c r="F21" s="7" t="s">
        <v>14</v>
      </c>
      <c r="G21" s="21"/>
      <c r="H21" s="17">
        <f t="shared" si="1"/>
        <v>0</v>
      </c>
      <c r="I21" s="17">
        <f t="shared" si="2"/>
        <v>0</v>
      </c>
      <c r="J21" s="17">
        <f t="shared" si="3"/>
        <v>0</v>
      </c>
      <c r="K21" s="3"/>
      <c r="L21" s="3"/>
    </row>
    <row r="22" spans="1:12">
      <c r="A22" s="7" t="s">
        <v>81</v>
      </c>
      <c r="B22" s="7" t="s">
        <v>72</v>
      </c>
      <c r="C22" s="17">
        <v>2</v>
      </c>
      <c r="D22" s="21"/>
      <c r="E22" s="17">
        <f t="shared" si="0"/>
        <v>0</v>
      </c>
      <c r="F22" s="7" t="s">
        <v>14</v>
      </c>
      <c r="G22" s="21"/>
      <c r="H22" s="17">
        <f t="shared" si="1"/>
        <v>0</v>
      </c>
      <c r="I22" s="17">
        <f t="shared" si="2"/>
        <v>0</v>
      </c>
      <c r="J22" s="17">
        <f t="shared" si="3"/>
        <v>0</v>
      </c>
      <c r="K22" s="3"/>
      <c r="L22" s="3"/>
    </row>
    <row r="23" spans="1:12">
      <c r="A23" s="7" t="s">
        <v>82</v>
      </c>
      <c r="B23" s="7" t="s">
        <v>72</v>
      </c>
      <c r="C23" s="17">
        <v>23</v>
      </c>
      <c r="D23" s="21"/>
      <c r="E23" s="17">
        <f t="shared" si="0"/>
        <v>0</v>
      </c>
      <c r="F23" s="7" t="s">
        <v>14</v>
      </c>
      <c r="G23" s="21"/>
      <c r="H23" s="17">
        <f t="shared" si="1"/>
        <v>0</v>
      </c>
      <c r="I23" s="17">
        <f t="shared" si="2"/>
        <v>0</v>
      </c>
      <c r="J23" s="17">
        <f t="shared" si="3"/>
        <v>0</v>
      </c>
      <c r="K23" s="3"/>
      <c r="L23" s="3"/>
    </row>
    <row r="24" spans="1:12">
      <c r="A24" s="7" t="s">
        <v>83</v>
      </c>
      <c r="B24" s="7" t="s">
        <v>72</v>
      </c>
      <c r="C24" s="17">
        <v>2</v>
      </c>
      <c r="D24" s="21"/>
      <c r="E24" s="17">
        <f t="shared" si="0"/>
        <v>0</v>
      </c>
      <c r="F24" s="7" t="s">
        <v>14</v>
      </c>
      <c r="G24" s="21"/>
      <c r="H24" s="17">
        <f t="shared" si="1"/>
        <v>0</v>
      </c>
      <c r="I24" s="17">
        <f t="shared" si="2"/>
        <v>0</v>
      </c>
      <c r="J24" s="17">
        <f t="shared" si="3"/>
        <v>0</v>
      </c>
      <c r="K24" s="3"/>
      <c r="L24" s="3"/>
    </row>
    <row r="25" spans="1:12">
      <c r="A25" s="7" t="s">
        <v>84</v>
      </c>
      <c r="B25" s="7" t="s">
        <v>72</v>
      </c>
      <c r="C25" s="17">
        <v>20</v>
      </c>
      <c r="D25" s="21"/>
      <c r="E25" s="17">
        <f t="shared" si="0"/>
        <v>0</v>
      </c>
      <c r="F25" s="7" t="s">
        <v>14</v>
      </c>
      <c r="G25" s="21"/>
      <c r="H25" s="17">
        <f t="shared" si="1"/>
        <v>0</v>
      </c>
      <c r="I25" s="17">
        <f t="shared" si="2"/>
        <v>0</v>
      </c>
      <c r="J25" s="17">
        <f t="shared" si="3"/>
        <v>0</v>
      </c>
      <c r="K25" s="3"/>
      <c r="L25" s="3"/>
    </row>
    <row r="26" spans="1:12">
      <c r="A26" s="15" t="s">
        <v>85</v>
      </c>
      <c r="B26" s="15" t="s">
        <v>14</v>
      </c>
      <c r="C26" s="16"/>
      <c r="D26" s="16"/>
      <c r="E26" s="16"/>
      <c r="F26" s="15" t="s">
        <v>14</v>
      </c>
      <c r="G26" s="16"/>
      <c r="H26" s="16"/>
      <c r="I26" s="16"/>
      <c r="J26" s="16"/>
      <c r="K26" s="3"/>
      <c r="L26" s="3"/>
    </row>
    <row r="27" spans="1:12">
      <c r="A27" s="7" t="s">
        <v>86</v>
      </c>
      <c r="B27" s="7" t="s">
        <v>72</v>
      </c>
      <c r="C27" s="17">
        <v>20</v>
      </c>
      <c r="D27" s="17">
        <v>0</v>
      </c>
      <c r="E27" s="17">
        <f>C27*D27</f>
        <v>0</v>
      </c>
      <c r="F27" s="7" t="s">
        <v>87</v>
      </c>
      <c r="G27" s="21"/>
      <c r="H27" s="17">
        <f>C27*G27</f>
        <v>0</v>
      </c>
      <c r="I27" s="17">
        <f>D27+G27</f>
        <v>0</v>
      </c>
      <c r="J27" s="17">
        <f>E27+H27</f>
        <v>0</v>
      </c>
      <c r="K27" s="3"/>
      <c r="L27" s="3"/>
    </row>
    <row r="28" spans="1:12">
      <c r="A28" s="15" t="s">
        <v>88</v>
      </c>
      <c r="B28" s="15" t="s">
        <v>14</v>
      </c>
      <c r="C28" s="16"/>
      <c r="D28" s="16"/>
      <c r="E28" s="16"/>
      <c r="F28" s="15" t="s">
        <v>14</v>
      </c>
      <c r="G28" s="16"/>
      <c r="H28" s="16"/>
      <c r="I28" s="16"/>
      <c r="J28" s="16"/>
      <c r="K28" s="3"/>
      <c r="L28" s="3"/>
    </row>
    <row r="29" spans="1:12">
      <c r="A29" s="7" t="s">
        <v>89</v>
      </c>
      <c r="B29" s="7" t="s">
        <v>72</v>
      </c>
      <c r="C29" s="17">
        <v>18</v>
      </c>
      <c r="D29" s="17">
        <v>0</v>
      </c>
      <c r="E29" s="17">
        <f>C29*D29</f>
        <v>0</v>
      </c>
      <c r="F29" s="7" t="s">
        <v>90</v>
      </c>
      <c r="G29" s="21"/>
      <c r="H29" s="17">
        <f>C29*G29</f>
        <v>0</v>
      </c>
      <c r="I29" s="17">
        <f>D29+G29</f>
        <v>0</v>
      </c>
      <c r="J29" s="17">
        <f>E29+H29</f>
        <v>0</v>
      </c>
      <c r="K29" s="3"/>
      <c r="L29" s="3"/>
    </row>
    <row r="30" spans="1:12">
      <c r="A30" s="15" t="s">
        <v>91</v>
      </c>
      <c r="B30" s="15" t="s">
        <v>14</v>
      </c>
      <c r="C30" s="16"/>
      <c r="D30" s="16"/>
      <c r="E30" s="16"/>
      <c r="F30" s="15" t="s">
        <v>14</v>
      </c>
      <c r="G30" s="16"/>
      <c r="H30" s="16"/>
      <c r="I30" s="16"/>
      <c r="J30" s="16"/>
      <c r="K30" s="3"/>
      <c r="L30" s="3"/>
    </row>
    <row r="31" spans="1:12">
      <c r="A31" s="7" t="s">
        <v>92</v>
      </c>
      <c r="B31" s="7" t="s">
        <v>72</v>
      </c>
      <c r="C31" s="17">
        <v>2</v>
      </c>
      <c r="D31" s="17">
        <v>0</v>
      </c>
      <c r="E31" s="17">
        <f>C31*D31</f>
        <v>0</v>
      </c>
      <c r="F31" s="7" t="s">
        <v>93</v>
      </c>
      <c r="G31" s="21"/>
      <c r="H31" s="17">
        <f>C31*G31</f>
        <v>0</v>
      </c>
      <c r="I31" s="17">
        <f>D31+G31</f>
        <v>0</v>
      </c>
      <c r="J31" s="17">
        <f>E31+H31</f>
        <v>0</v>
      </c>
      <c r="K31" s="3"/>
      <c r="L31" s="3"/>
    </row>
    <row r="32" spans="1:12">
      <c r="A32" s="15" t="s">
        <v>94</v>
      </c>
      <c r="B32" s="15" t="s">
        <v>14</v>
      </c>
      <c r="C32" s="16"/>
      <c r="D32" s="16"/>
      <c r="E32" s="16"/>
      <c r="F32" s="15" t="s">
        <v>14</v>
      </c>
      <c r="G32" s="16"/>
      <c r="H32" s="16"/>
      <c r="I32" s="16"/>
      <c r="J32" s="16"/>
      <c r="K32" s="3"/>
      <c r="L32" s="3"/>
    </row>
    <row r="33" spans="1:12">
      <c r="A33" s="7" t="s">
        <v>95</v>
      </c>
      <c r="B33" s="7" t="s">
        <v>72</v>
      </c>
      <c r="C33" s="17">
        <v>20</v>
      </c>
      <c r="D33" s="17">
        <v>0</v>
      </c>
      <c r="E33" s="17">
        <f>C33*D33</f>
        <v>0</v>
      </c>
      <c r="F33" s="7" t="s">
        <v>96</v>
      </c>
      <c r="G33" s="21"/>
      <c r="H33" s="17">
        <f>C33*G33</f>
        <v>0</v>
      </c>
      <c r="I33" s="17">
        <f>D33+G33</f>
        <v>0</v>
      </c>
      <c r="J33" s="17">
        <f>E33+H33</f>
        <v>0</v>
      </c>
      <c r="K33" s="3"/>
      <c r="L33" s="3"/>
    </row>
    <row r="34" spans="1:12">
      <c r="A34" s="15" t="s">
        <v>97</v>
      </c>
      <c r="B34" s="15" t="s">
        <v>14</v>
      </c>
      <c r="C34" s="16"/>
      <c r="D34" s="16"/>
      <c r="E34" s="16"/>
      <c r="F34" s="15" t="s">
        <v>14</v>
      </c>
      <c r="G34" s="16"/>
      <c r="H34" s="16"/>
      <c r="I34" s="16"/>
      <c r="J34" s="16"/>
      <c r="K34" s="3"/>
      <c r="L34" s="3"/>
    </row>
    <row r="35" spans="1:12">
      <c r="A35" s="7" t="s">
        <v>98</v>
      </c>
      <c r="B35" s="7" t="s">
        <v>72</v>
      </c>
      <c r="C35" s="17">
        <v>19</v>
      </c>
      <c r="D35" s="17">
        <v>0</v>
      </c>
      <c r="E35" s="17">
        <f>C35*D35</f>
        <v>0</v>
      </c>
      <c r="F35" s="7" t="s">
        <v>99</v>
      </c>
      <c r="G35" s="21"/>
      <c r="H35" s="17">
        <f>C35*G35</f>
        <v>0</v>
      </c>
      <c r="I35" s="17">
        <f t="shared" ref="I35:J37" si="4">D35+G35</f>
        <v>0</v>
      </c>
      <c r="J35" s="17">
        <f t="shared" si="4"/>
        <v>0</v>
      </c>
      <c r="K35" s="3"/>
      <c r="L35" s="3"/>
    </row>
    <row r="36" spans="1:12">
      <c r="A36" s="7" t="s">
        <v>100</v>
      </c>
      <c r="B36" s="7" t="s">
        <v>72</v>
      </c>
      <c r="C36" s="17">
        <v>2</v>
      </c>
      <c r="D36" s="17">
        <v>0</v>
      </c>
      <c r="E36" s="17">
        <f>C36*D36</f>
        <v>0</v>
      </c>
      <c r="F36" s="7" t="s">
        <v>101</v>
      </c>
      <c r="G36" s="21"/>
      <c r="H36" s="17">
        <f>C36*G36</f>
        <v>0</v>
      </c>
      <c r="I36" s="17">
        <f t="shared" si="4"/>
        <v>0</v>
      </c>
      <c r="J36" s="17">
        <f t="shared" si="4"/>
        <v>0</v>
      </c>
      <c r="K36" s="3"/>
      <c r="L36" s="3"/>
    </row>
    <row r="37" spans="1:12">
      <c r="A37" s="7" t="s">
        <v>102</v>
      </c>
      <c r="B37" s="7" t="s">
        <v>103</v>
      </c>
      <c r="C37" s="17">
        <v>40</v>
      </c>
      <c r="D37" s="17">
        <v>0</v>
      </c>
      <c r="E37" s="17">
        <f>C37*D37</f>
        <v>0</v>
      </c>
      <c r="F37" s="7" t="s">
        <v>14</v>
      </c>
      <c r="G37" s="21"/>
      <c r="H37" s="17">
        <f>C37*G37</f>
        <v>0</v>
      </c>
      <c r="I37" s="17">
        <f t="shared" si="4"/>
        <v>0</v>
      </c>
      <c r="J37" s="17">
        <f t="shared" si="4"/>
        <v>0</v>
      </c>
      <c r="K37" s="3"/>
      <c r="L37" s="3"/>
    </row>
    <row r="38" spans="1:12">
      <c r="A38" s="8" t="s">
        <v>104</v>
      </c>
      <c r="B38" s="8" t="s">
        <v>14</v>
      </c>
      <c r="C38" s="14"/>
      <c r="D38" s="14"/>
      <c r="E38" s="14">
        <f>SUM(E13:E37)</f>
        <v>0</v>
      </c>
      <c r="F38" s="8" t="s">
        <v>14</v>
      </c>
      <c r="G38" s="14"/>
      <c r="H38" s="14">
        <f>SUM(H13:H37)</f>
        <v>0</v>
      </c>
      <c r="I38" s="14"/>
      <c r="J38" s="14">
        <f>SUM(J13:J37)</f>
        <v>0</v>
      </c>
      <c r="K38" s="3"/>
      <c r="L38" s="3"/>
    </row>
    <row r="39" spans="1:12">
      <c r="A39" s="7" t="s">
        <v>14</v>
      </c>
      <c r="B39" s="7" t="s">
        <v>14</v>
      </c>
      <c r="C39" s="17"/>
      <c r="D39" s="17"/>
      <c r="E39" s="17"/>
      <c r="F39" s="7" t="s">
        <v>14</v>
      </c>
      <c r="G39" s="17"/>
      <c r="H39" s="17"/>
      <c r="I39" s="17">
        <f>D39+G39</f>
        <v>0</v>
      </c>
      <c r="J39" s="17">
        <f>E39+H39</f>
        <v>0</v>
      </c>
      <c r="K39" s="3"/>
      <c r="L39" s="3"/>
    </row>
    <row r="40" spans="1:12">
      <c r="A40" s="8" t="s">
        <v>105</v>
      </c>
      <c r="B40" s="8" t="s">
        <v>14</v>
      </c>
      <c r="C40" s="14"/>
      <c r="D40" s="14"/>
      <c r="E40" s="14"/>
      <c r="F40" s="8" t="s">
        <v>14</v>
      </c>
      <c r="G40" s="14"/>
      <c r="H40" s="14"/>
      <c r="I40" s="14"/>
      <c r="J40" s="14"/>
      <c r="K40" s="3"/>
      <c r="L40" s="3"/>
    </row>
    <row r="41" spans="1:12">
      <c r="A41" s="7" t="s">
        <v>106</v>
      </c>
      <c r="B41" s="7" t="s">
        <v>64</v>
      </c>
      <c r="C41" s="17">
        <v>550</v>
      </c>
      <c r="D41" s="21"/>
      <c r="E41" s="17">
        <f>C41*D41</f>
        <v>0</v>
      </c>
      <c r="F41" s="7" t="s">
        <v>14</v>
      </c>
      <c r="G41" s="21"/>
      <c r="H41" s="17">
        <f>C41*G41</f>
        <v>0</v>
      </c>
      <c r="I41" s="17">
        <f t="shared" ref="I41:J43" si="5">D41+G41</f>
        <v>0</v>
      </c>
      <c r="J41" s="17">
        <f t="shared" si="5"/>
        <v>0</v>
      </c>
      <c r="K41" s="3"/>
      <c r="L41" s="3"/>
    </row>
    <row r="42" spans="1:12">
      <c r="A42" s="7" t="s">
        <v>107</v>
      </c>
      <c r="B42" s="7" t="s">
        <v>64</v>
      </c>
      <c r="C42" s="17">
        <v>550</v>
      </c>
      <c r="D42" s="21"/>
      <c r="E42" s="17">
        <f>C42*D42</f>
        <v>0</v>
      </c>
      <c r="F42" s="7" t="s">
        <v>14</v>
      </c>
      <c r="G42" s="21"/>
      <c r="H42" s="17">
        <f>C42*G42</f>
        <v>0</v>
      </c>
      <c r="I42" s="17">
        <f t="shared" si="5"/>
        <v>0</v>
      </c>
      <c r="J42" s="17">
        <f t="shared" si="5"/>
        <v>0</v>
      </c>
      <c r="K42" s="3"/>
      <c r="L42" s="3"/>
    </row>
    <row r="43" spans="1:12">
      <c r="A43" s="7" t="s">
        <v>108</v>
      </c>
      <c r="B43" s="7" t="s">
        <v>64</v>
      </c>
      <c r="C43" s="17">
        <v>550</v>
      </c>
      <c r="D43" s="21"/>
      <c r="E43" s="17">
        <f>C43*D43</f>
        <v>0</v>
      </c>
      <c r="F43" s="7" t="s">
        <v>14</v>
      </c>
      <c r="G43" s="21"/>
      <c r="H43" s="17">
        <f>C43*G43</f>
        <v>0</v>
      </c>
      <c r="I43" s="17">
        <f t="shared" si="5"/>
        <v>0</v>
      </c>
      <c r="J43" s="17">
        <f t="shared" si="5"/>
        <v>0</v>
      </c>
      <c r="K43" s="3"/>
      <c r="L43" s="3"/>
    </row>
    <row r="44" spans="1:12">
      <c r="A44" s="15" t="s">
        <v>109</v>
      </c>
      <c r="B44" s="15" t="s">
        <v>14</v>
      </c>
      <c r="C44" s="16"/>
      <c r="D44" s="16"/>
      <c r="E44" s="16"/>
      <c r="F44" s="15" t="s">
        <v>14</v>
      </c>
      <c r="G44" s="16"/>
      <c r="H44" s="16"/>
      <c r="I44" s="16"/>
      <c r="J44" s="16"/>
      <c r="K44" s="3"/>
      <c r="L44" s="3"/>
    </row>
    <row r="45" spans="1:12">
      <c r="A45" s="7" t="s">
        <v>110</v>
      </c>
      <c r="B45" s="7" t="s">
        <v>72</v>
      </c>
      <c r="C45" s="17">
        <v>21</v>
      </c>
      <c r="D45" s="21"/>
      <c r="E45" s="17">
        <f>C45*D45</f>
        <v>0</v>
      </c>
      <c r="F45" s="7" t="s">
        <v>14</v>
      </c>
      <c r="G45" s="21"/>
      <c r="H45" s="17">
        <f>C45*G45</f>
        <v>0</v>
      </c>
      <c r="I45" s="17">
        <f>D45+G45</f>
        <v>0</v>
      </c>
      <c r="J45" s="17">
        <f>E45+H45</f>
        <v>0</v>
      </c>
      <c r="K45" s="3"/>
      <c r="L45" s="3"/>
    </row>
    <row r="46" spans="1:12">
      <c r="A46" s="7" t="s">
        <v>111</v>
      </c>
      <c r="B46" s="7" t="s">
        <v>72</v>
      </c>
      <c r="C46" s="17">
        <v>42</v>
      </c>
      <c r="D46" s="21"/>
      <c r="E46" s="17">
        <f>C46*D46</f>
        <v>0</v>
      </c>
      <c r="F46" s="7" t="s">
        <v>14</v>
      </c>
      <c r="G46" s="21"/>
      <c r="H46" s="17">
        <f>C46*G46</f>
        <v>0</v>
      </c>
      <c r="I46" s="17">
        <f>D46+G46</f>
        <v>0</v>
      </c>
      <c r="J46" s="17">
        <f>E46+H46</f>
        <v>0</v>
      </c>
      <c r="K46" s="3"/>
      <c r="L46" s="3"/>
    </row>
    <row r="47" spans="1:12">
      <c r="A47" s="8" t="s">
        <v>112</v>
      </c>
      <c r="B47" s="8" t="s">
        <v>14</v>
      </c>
      <c r="C47" s="14"/>
      <c r="D47" s="14"/>
      <c r="E47" s="14">
        <f>SUM(E41:E46)</f>
        <v>0</v>
      </c>
      <c r="F47" s="8" t="s">
        <v>14</v>
      </c>
      <c r="G47" s="14"/>
      <c r="H47" s="14">
        <f>SUM(H41:H46)</f>
        <v>0</v>
      </c>
      <c r="I47" s="14"/>
      <c r="J47" s="14">
        <f>SUM(J41:J46)</f>
        <v>0</v>
      </c>
      <c r="K47" s="3"/>
      <c r="L47" s="3"/>
    </row>
    <row r="48" spans="1:12">
      <c r="A48" s="7" t="s">
        <v>14</v>
      </c>
      <c r="B48" s="7" t="s">
        <v>14</v>
      </c>
      <c r="C48" s="17"/>
      <c r="D48" s="17"/>
      <c r="E48" s="17"/>
      <c r="F48" s="7" t="s">
        <v>14</v>
      </c>
      <c r="G48" s="17"/>
      <c r="H48" s="17"/>
      <c r="I48" s="17">
        <f>D48+G48</f>
        <v>0</v>
      </c>
      <c r="J48" s="17">
        <f>E48+H48</f>
        <v>0</v>
      </c>
      <c r="K48" s="3"/>
      <c r="L48" s="3"/>
    </row>
    <row r="49" spans="1:12">
      <c r="A49" s="8" t="s">
        <v>113</v>
      </c>
      <c r="B49" s="8" t="s">
        <v>14</v>
      </c>
      <c r="C49" s="14"/>
      <c r="D49" s="14"/>
      <c r="E49" s="14"/>
      <c r="F49" s="8" t="s">
        <v>14</v>
      </c>
      <c r="G49" s="14"/>
      <c r="H49" s="14"/>
      <c r="I49" s="14"/>
      <c r="J49" s="14"/>
      <c r="K49" s="3"/>
      <c r="L49" s="3"/>
    </row>
    <row r="50" spans="1:12">
      <c r="A50" s="15" t="s">
        <v>114</v>
      </c>
      <c r="B50" s="15" t="s">
        <v>14</v>
      </c>
      <c r="C50" s="16"/>
      <c r="D50" s="16"/>
      <c r="E50" s="16"/>
      <c r="F50" s="15" t="s">
        <v>14</v>
      </c>
      <c r="G50" s="16"/>
      <c r="H50" s="16"/>
      <c r="I50" s="16"/>
      <c r="J50" s="16"/>
      <c r="K50" s="3"/>
      <c r="L50" s="3"/>
    </row>
    <row r="51" spans="1:12">
      <c r="A51" s="7" t="s">
        <v>115</v>
      </c>
      <c r="B51" s="7" t="s">
        <v>72</v>
      </c>
      <c r="C51" s="17">
        <v>132</v>
      </c>
      <c r="D51" s="17">
        <v>0</v>
      </c>
      <c r="E51" s="17">
        <f>C51*D51</f>
        <v>0</v>
      </c>
      <c r="F51" s="7" t="s">
        <v>116</v>
      </c>
      <c r="G51" s="21"/>
      <c r="H51" s="17">
        <f>C51*G51</f>
        <v>0</v>
      </c>
      <c r="I51" s="17">
        <f t="shared" ref="I51:J53" si="6">D51+G51</f>
        <v>0</v>
      </c>
      <c r="J51" s="17">
        <f t="shared" si="6"/>
        <v>0</v>
      </c>
      <c r="K51" s="3"/>
      <c r="L51" s="3"/>
    </row>
    <row r="52" spans="1:12">
      <c r="A52" s="7" t="s">
        <v>117</v>
      </c>
      <c r="B52" s="7" t="s">
        <v>72</v>
      </c>
      <c r="C52" s="17">
        <v>164</v>
      </c>
      <c r="D52" s="17">
        <v>0</v>
      </c>
      <c r="E52" s="17">
        <f>C52*D52</f>
        <v>0</v>
      </c>
      <c r="F52" s="7" t="s">
        <v>118</v>
      </c>
      <c r="G52" s="21"/>
      <c r="H52" s="17">
        <f>C52*G52</f>
        <v>0</v>
      </c>
      <c r="I52" s="17">
        <f t="shared" si="6"/>
        <v>0</v>
      </c>
      <c r="J52" s="17">
        <f t="shared" si="6"/>
        <v>0</v>
      </c>
      <c r="K52" s="3"/>
      <c r="L52" s="3"/>
    </row>
    <row r="53" spans="1:12">
      <c r="A53" s="7" t="s">
        <v>119</v>
      </c>
      <c r="B53" s="7" t="s">
        <v>72</v>
      </c>
      <c r="C53" s="17">
        <v>8</v>
      </c>
      <c r="D53" s="17">
        <v>0</v>
      </c>
      <c r="E53" s="17">
        <f>C53*D53</f>
        <v>0</v>
      </c>
      <c r="F53" s="7" t="s">
        <v>120</v>
      </c>
      <c r="G53" s="21"/>
      <c r="H53" s="17">
        <f>C53*G53</f>
        <v>0</v>
      </c>
      <c r="I53" s="17">
        <f t="shared" si="6"/>
        <v>0</v>
      </c>
      <c r="J53" s="17">
        <f t="shared" si="6"/>
        <v>0</v>
      </c>
      <c r="K53" s="3"/>
      <c r="L53" s="3"/>
    </row>
    <row r="54" spans="1:12">
      <c r="A54" s="8" t="s">
        <v>121</v>
      </c>
      <c r="B54" s="8" t="s">
        <v>14</v>
      </c>
      <c r="C54" s="14"/>
      <c r="D54" s="14"/>
      <c r="E54" s="14">
        <f>SUM(E50:E53)</f>
        <v>0</v>
      </c>
      <c r="F54" s="8" t="s">
        <v>14</v>
      </c>
      <c r="G54" s="14"/>
      <c r="H54" s="14">
        <f>SUM(H50:H53)</f>
        <v>0</v>
      </c>
      <c r="I54" s="14"/>
      <c r="J54" s="14">
        <f>SUM(J50:J53)</f>
        <v>0</v>
      </c>
      <c r="K54" s="3"/>
      <c r="L54" s="3"/>
    </row>
    <row r="55" spans="1:12">
      <c r="A55" s="5" t="s">
        <v>122</v>
      </c>
      <c r="B55" s="5" t="s">
        <v>14</v>
      </c>
      <c r="C55" s="13"/>
      <c r="D55" s="13"/>
      <c r="E55" s="13">
        <f>SUM(E4:E9,E11,E13:E37,E39,E41:E46,E48,E50:E53)</f>
        <v>0</v>
      </c>
      <c r="F55" s="5" t="s">
        <v>14</v>
      </c>
      <c r="G55" s="13"/>
      <c r="H55" s="13">
        <f>SUM(H4:H9,H11,H13:H37,H39,H41:H46,H48,H50:H53)</f>
        <v>0</v>
      </c>
      <c r="I55" s="13"/>
      <c r="J55" s="13">
        <f>SUM(J4:J9,J11,J13:J37,J39,J41:J46,J48,J50:J53)</f>
        <v>0</v>
      </c>
      <c r="K55" s="3"/>
      <c r="L55" s="3"/>
    </row>
    <row r="56" spans="1:12">
      <c r="A56" s="7" t="s">
        <v>14</v>
      </c>
      <c r="B56" s="7" t="s">
        <v>14</v>
      </c>
      <c r="C56" s="17"/>
      <c r="D56" s="17"/>
      <c r="E56" s="17"/>
      <c r="F56" s="7" t="s">
        <v>14</v>
      </c>
      <c r="G56" s="17"/>
      <c r="H56" s="17"/>
      <c r="I56" s="17">
        <f>D56+G56</f>
        <v>0</v>
      </c>
      <c r="J56" s="17">
        <f>E56+H56</f>
        <v>0</v>
      </c>
      <c r="K56" s="3"/>
      <c r="L56" s="3"/>
    </row>
    <row r="57" spans="1:12">
      <c r="A57" s="5" t="s">
        <v>123</v>
      </c>
      <c r="B57" s="5" t="s">
        <v>14</v>
      </c>
      <c r="C57" s="13"/>
      <c r="D57" s="13"/>
      <c r="E57" s="13"/>
      <c r="F57" s="5" t="s">
        <v>14</v>
      </c>
      <c r="G57" s="13"/>
      <c r="H57" s="13"/>
      <c r="I57" s="13"/>
      <c r="J57" s="13"/>
      <c r="K57" s="3"/>
      <c r="L57" s="3"/>
    </row>
    <row r="58" spans="1:12">
      <c r="A58" s="7" t="s">
        <v>124</v>
      </c>
      <c r="B58" s="7" t="s">
        <v>14</v>
      </c>
      <c r="C58" s="17"/>
      <c r="D58" s="17"/>
      <c r="E58" s="17"/>
      <c r="F58" s="7" t="s">
        <v>14</v>
      </c>
      <c r="G58" s="17"/>
      <c r="H58" s="17"/>
      <c r="I58" s="17">
        <f t="shared" ref="I58:J61" si="7">D58+G58</f>
        <v>0</v>
      </c>
      <c r="J58" s="17">
        <f t="shared" si="7"/>
        <v>0</v>
      </c>
      <c r="K58" s="3"/>
      <c r="L58" s="3"/>
    </row>
    <row r="59" spans="1:12">
      <c r="A59" s="7" t="s">
        <v>79</v>
      </c>
      <c r="B59" s="7" t="s">
        <v>72</v>
      </c>
      <c r="C59" s="17">
        <v>1</v>
      </c>
      <c r="D59" s="17">
        <v>0</v>
      </c>
      <c r="E59" s="17">
        <f>C59*D59</f>
        <v>0</v>
      </c>
      <c r="F59" s="7" t="s">
        <v>14</v>
      </c>
      <c r="G59" s="21"/>
      <c r="H59" s="17">
        <f>C59*G59</f>
        <v>0</v>
      </c>
      <c r="I59" s="17">
        <f t="shared" si="7"/>
        <v>0</v>
      </c>
      <c r="J59" s="17">
        <f t="shared" si="7"/>
        <v>0</v>
      </c>
      <c r="K59" s="3"/>
      <c r="L59" s="3"/>
    </row>
    <row r="60" spans="1:12">
      <c r="A60" s="7" t="s">
        <v>115</v>
      </c>
      <c r="B60" s="7" t="s">
        <v>72</v>
      </c>
      <c r="C60" s="17">
        <v>3</v>
      </c>
      <c r="D60" s="17">
        <v>0</v>
      </c>
      <c r="E60" s="17">
        <f>C60*D60</f>
        <v>0</v>
      </c>
      <c r="F60" s="7" t="s">
        <v>116</v>
      </c>
      <c r="G60" s="21"/>
      <c r="H60" s="17">
        <f>C60*G60</f>
        <v>0</v>
      </c>
      <c r="I60" s="17">
        <f t="shared" si="7"/>
        <v>0</v>
      </c>
      <c r="J60" s="17">
        <f t="shared" si="7"/>
        <v>0</v>
      </c>
      <c r="K60" s="3"/>
      <c r="L60" s="3"/>
    </row>
    <row r="61" spans="1:12">
      <c r="A61" s="7" t="s">
        <v>119</v>
      </c>
      <c r="B61" s="7" t="s">
        <v>72</v>
      </c>
      <c r="C61" s="17">
        <v>8</v>
      </c>
      <c r="D61" s="17">
        <v>0</v>
      </c>
      <c r="E61" s="17">
        <f>C61*D61</f>
        <v>0</v>
      </c>
      <c r="F61" s="7" t="s">
        <v>120</v>
      </c>
      <c r="G61" s="21"/>
      <c r="H61" s="17">
        <f>C61*G61</f>
        <v>0</v>
      </c>
      <c r="I61" s="17">
        <f t="shared" si="7"/>
        <v>0</v>
      </c>
      <c r="J61" s="17">
        <f t="shared" si="7"/>
        <v>0</v>
      </c>
      <c r="K61" s="3"/>
      <c r="L61" s="3"/>
    </row>
    <row r="62" spans="1:12">
      <c r="A62" s="5" t="s">
        <v>125</v>
      </c>
      <c r="B62" s="5" t="s">
        <v>14</v>
      </c>
      <c r="C62" s="13"/>
      <c r="D62" s="13"/>
      <c r="E62" s="13">
        <f>SUM(E58:E61)</f>
        <v>0</v>
      </c>
      <c r="F62" s="5" t="s">
        <v>14</v>
      </c>
      <c r="G62" s="13"/>
      <c r="H62" s="13">
        <f>SUM(H58:H61)</f>
        <v>0</v>
      </c>
      <c r="I62" s="13"/>
      <c r="J62" s="13">
        <f>SUM(J58:J61)</f>
        <v>0</v>
      </c>
      <c r="K62" s="3"/>
      <c r="L62" s="3"/>
    </row>
    <row r="63" spans="1:12">
      <c r="A63" s="7" t="s">
        <v>14</v>
      </c>
      <c r="B63" s="7" t="s">
        <v>14</v>
      </c>
      <c r="C63" s="17"/>
      <c r="D63" s="17"/>
      <c r="E63" s="17"/>
      <c r="F63" s="7" t="s">
        <v>14</v>
      </c>
      <c r="G63" s="17"/>
      <c r="H63" s="17"/>
      <c r="I63" s="17">
        <f>D63+G63</f>
        <v>0</v>
      </c>
      <c r="J63" s="17">
        <f>E63+H63</f>
        <v>0</v>
      </c>
      <c r="K63" s="3"/>
      <c r="L63" s="3"/>
    </row>
    <row r="64" spans="1:12">
      <c r="A64" s="5" t="s">
        <v>126</v>
      </c>
      <c r="B64" s="5" t="s">
        <v>14</v>
      </c>
      <c r="C64" s="13"/>
      <c r="D64" s="13"/>
      <c r="E64" s="13"/>
      <c r="F64" s="5" t="s">
        <v>14</v>
      </c>
      <c r="G64" s="13"/>
      <c r="H64" s="13"/>
      <c r="I64" s="13"/>
      <c r="J64" s="13"/>
      <c r="K64" s="3"/>
      <c r="L64" s="3"/>
    </row>
    <row r="65" spans="1:12">
      <c r="A65" s="7" t="s">
        <v>127</v>
      </c>
      <c r="B65" s="7" t="s">
        <v>72</v>
      </c>
      <c r="C65" s="17">
        <v>1</v>
      </c>
      <c r="D65" s="17">
        <v>0</v>
      </c>
      <c r="E65" s="17">
        <f>C65*D65</f>
        <v>0</v>
      </c>
      <c r="F65" s="7" t="s">
        <v>14</v>
      </c>
      <c r="G65" s="21"/>
      <c r="H65" s="17">
        <f>C65*G65</f>
        <v>0</v>
      </c>
      <c r="I65" s="17">
        <f t="shared" ref="I65:J68" si="8">D65+G65</f>
        <v>0</v>
      </c>
      <c r="J65" s="17">
        <f t="shared" si="8"/>
        <v>0</v>
      </c>
      <c r="K65" s="3"/>
      <c r="L65" s="3"/>
    </row>
    <row r="66" spans="1:12">
      <c r="A66" s="7" t="s">
        <v>128</v>
      </c>
      <c r="B66" s="7" t="s">
        <v>72</v>
      </c>
      <c r="C66" s="17">
        <v>1</v>
      </c>
      <c r="D66" s="17">
        <v>0</v>
      </c>
      <c r="E66" s="17">
        <f>C66*D66</f>
        <v>0</v>
      </c>
      <c r="F66" s="7" t="s">
        <v>14</v>
      </c>
      <c r="G66" s="21"/>
      <c r="H66" s="17">
        <f>C66*G66</f>
        <v>0</v>
      </c>
      <c r="I66" s="17">
        <f t="shared" si="8"/>
        <v>0</v>
      </c>
      <c r="J66" s="17">
        <f t="shared" si="8"/>
        <v>0</v>
      </c>
      <c r="K66" s="3"/>
      <c r="L66" s="3"/>
    </row>
    <row r="67" spans="1:12">
      <c r="A67" s="7" t="s">
        <v>129</v>
      </c>
      <c r="B67" s="7" t="s">
        <v>72</v>
      </c>
      <c r="C67" s="17">
        <v>1</v>
      </c>
      <c r="D67" s="17">
        <v>0</v>
      </c>
      <c r="E67" s="17">
        <f>C67*D67</f>
        <v>0</v>
      </c>
      <c r="F67" s="7" t="s">
        <v>14</v>
      </c>
      <c r="G67" s="21"/>
      <c r="H67" s="17">
        <f>C67*G67</f>
        <v>0</v>
      </c>
      <c r="I67" s="17">
        <f t="shared" si="8"/>
        <v>0</v>
      </c>
      <c r="J67" s="17">
        <f t="shared" si="8"/>
        <v>0</v>
      </c>
      <c r="K67" s="3"/>
      <c r="L67" s="3"/>
    </row>
    <row r="68" spans="1:12">
      <c r="A68" s="7" t="s">
        <v>130</v>
      </c>
      <c r="B68" s="7" t="s">
        <v>72</v>
      </c>
      <c r="C68" s="17">
        <v>1</v>
      </c>
      <c r="D68" s="17">
        <v>0</v>
      </c>
      <c r="E68" s="17">
        <f>C68*D68</f>
        <v>0</v>
      </c>
      <c r="F68" s="7" t="s">
        <v>14</v>
      </c>
      <c r="G68" s="21"/>
      <c r="H68" s="17">
        <f>C68*G68</f>
        <v>0</v>
      </c>
      <c r="I68" s="17">
        <f t="shared" si="8"/>
        <v>0</v>
      </c>
      <c r="J68" s="17">
        <f t="shared" si="8"/>
        <v>0</v>
      </c>
      <c r="K68" s="3"/>
      <c r="L68" s="3"/>
    </row>
    <row r="69" spans="1:12">
      <c r="A69" s="5" t="s">
        <v>131</v>
      </c>
      <c r="B69" s="5" t="s">
        <v>14</v>
      </c>
      <c r="C69" s="13"/>
      <c r="D69" s="13"/>
      <c r="E69" s="13">
        <f>SUM(E65:E68)</f>
        <v>0</v>
      </c>
      <c r="F69" s="5" t="s">
        <v>14</v>
      </c>
      <c r="G69" s="13"/>
      <c r="H69" s="13">
        <f>SUM(H65:H68)</f>
        <v>0</v>
      </c>
      <c r="I69" s="13"/>
      <c r="J69" s="13">
        <f>SUM(J65:J68)</f>
        <v>0</v>
      </c>
      <c r="K69" s="3"/>
      <c r="L69" s="3"/>
    </row>
    <row r="70" spans="1:12">
      <c r="A70" s="7" t="s">
        <v>14</v>
      </c>
      <c r="B70" s="7" t="s">
        <v>14</v>
      </c>
      <c r="C70" s="18"/>
      <c r="D70" s="18"/>
      <c r="E70" s="18"/>
      <c r="F70" s="7" t="s">
        <v>14</v>
      </c>
      <c r="G70" s="18"/>
      <c r="H70" s="18"/>
      <c r="I70" s="18">
        <f>D70+G70</f>
        <v>0</v>
      </c>
      <c r="J70" s="18">
        <f>E70+H70</f>
        <v>0</v>
      </c>
      <c r="K70" s="3"/>
      <c r="L70" s="3"/>
    </row>
    <row r="71" spans="1:12">
      <c r="A71" s="5" t="s">
        <v>132</v>
      </c>
      <c r="B71" s="5" t="s">
        <v>14</v>
      </c>
      <c r="C71" s="19"/>
      <c r="D71" s="19"/>
      <c r="E71" s="19"/>
      <c r="F71" s="5" t="s">
        <v>14</v>
      </c>
      <c r="G71" s="19"/>
      <c r="H71" s="19"/>
      <c r="I71" s="19"/>
      <c r="J71" s="19"/>
      <c r="K71" s="3"/>
      <c r="L71" s="3"/>
    </row>
    <row r="72" spans="1:12">
      <c r="A72" s="8" t="s">
        <v>133</v>
      </c>
      <c r="B72" s="8" t="s">
        <v>14</v>
      </c>
      <c r="C72" s="14"/>
      <c r="D72" s="14"/>
      <c r="E72" s="14"/>
      <c r="F72" s="8" t="s">
        <v>14</v>
      </c>
      <c r="G72" s="14"/>
      <c r="H72" s="14"/>
      <c r="I72" s="14"/>
      <c r="J72" s="14"/>
      <c r="K72" s="3"/>
      <c r="L72" s="3"/>
    </row>
    <row r="73" spans="1:12">
      <c r="A73" s="7" t="s">
        <v>134</v>
      </c>
      <c r="B73" s="7" t="s">
        <v>14</v>
      </c>
      <c r="C73" s="17"/>
      <c r="D73" s="17"/>
      <c r="E73" s="17"/>
      <c r="F73" s="7" t="s">
        <v>14</v>
      </c>
      <c r="G73" s="17"/>
      <c r="H73" s="17"/>
      <c r="I73" s="17">
        <f>D73+G73</f>
        <v>0</v>
      </c>
      <c r="J73" s="17">
        <f>E73+H73</f>
        <v>0</v>
      </c>
      <c r="K73" s="3"/>
      <c r="L73" s="3"/>
    </row>
    <row r="74" spans="1:12">
      <c r="A74" s="15" t="s">
        <v>135</v>
      </c>
      <c r="B74" s="15" t="s">
        <v>14</v>
      </c>
      <c r="C74" s="16"/>
      <c r="D74" s="16"/>
      <c r="E74" s="16"/>
      <c r="F74" s="15" t="s">
        <v>14</v>
      </c>
      <c r="G74" s="16"/>
      <c r="H74" s="16"/>
      <c r="I74" s="16"/>
      <c r="J74" s="16"/>
      <c r="K74" s="3"/>
      <c r="L74" s="3"/>
    </row>
    <row r="75" spans="1:12">
      <c r="A75" s="7" t="s">
        <v>136</v>
      </c>
      <c r="B75" s="7" t="s">
        <v>137</v>
      </c>
      <c r="C75" s="17">
        <v>250</v>
      </c>
      <c r="D75" s="21"/>
      <c r="E75" s="17">
        <f>C75*D75</f>
        <v>0</v>
      </c>
      <c r="F75" s="7" t="s">
        <v>14</v>
      </c>
      <c r="G75" s="17">
        <v>0</v>
      </c>
      <c r="H75" s="17">
        <f>C75*G75</f>
        <v>0</v>
      </c>
      <c r="I75" s="17">
        <f>D75+G75</f>
        <v>0</v>
      </c>
      <c r="J75" s="17">
        <f>E75+H75</f>
        <v>0</v>
      </c>
      <c r="K75" s="3"/>
      <c r="L75" s="3"/>
    </row>
    <row r="76" spans="1:12">
      <c r="A76" s="15" t="s">
        <v>138</v>
      </c>
      <c r="B76" s="15" t="s">
        <v>14</v>
      </c>
      <c r="C76" s="16"/>
      <c r="D76" s="16"/>
      <c r="E76" s="16"/>
      <c r="F76" s="15" t="s">
        <v>14</v>
      </c>
      <c r="G76" s="16"/>
      <c r="H76" s="16"/>
      <c r="I76" s="16"/>
      <c r="J76" s="16"/>
      <c r="K76" s="3"/>
      <c r="L76" s="3"/>
    </row>
    <row r="77" spans="1:12">
      <c r="A77" s="7" t="s">
        <v>139</v>
      </c>
      <c r="B77" s="7" t="s">
        <v>64</v>
      </c>
      <c r="C77" s="17">
        <v>510</v>
      </c>
      <c r="D77" s="21"/>
      <c r="E77" s="17">
        <f>C77*D77</f>
        <v>0</v>
      </c>
      <c r="F77" s="7" t="s">
        <v>14</v>
      </c>
      <c r="G77" s="17">
        <v>0</v>
      </c>
      <c r="H77" s="17">
        <f>C77*G77</f>
        <v>0</v>
      </c>
      <c r="I77" s="17">
        <f>D77+G77</f>
        <v>0</v>
      </c>
      <c r="J77" s="17">
        <f>E77+H77</f>
        <v>0</v>
      </c>
      <c r="K77" s="3"/>
      <c r="L77" s="3"/>
    </row>
    <row r="78" spans="1:12">
      <c r="A78" s="15" t="s">
        <v>140</v>
      </c>
      <c r="B78" s="15" t="s">
        <v>14</v>
      </c>
      <c r="C78" s="16"/>
      <c r="D78" s="16"/>
      <c r="E78" s="16"/>
      <c r="F78" s="15" t="s">
        <v>14</v>
      </c>
      <c r="G78" s="16"/>
      <c r="H78" s="16"/>
      <c r="I78" s="16"/>
      <c r="J78" s="16"/>
      <c r="K78" s="3"/>
      <c r="L78" s="3"/>
    </row>
    <row r="79" spans="1:12">
      <c r="A79" s="7" t="s">
        <v>141</v>
      </c>
      <c r="B79" s="7" t="s">
        <v>64</v>
      </c>
      <c r="C79" s="17">
        <v>510</v>
      </c>
      <c r="D79" s="21"/>
      <c r="E79" s="17">
        <f>C79*D79</f>
        <v>0</v>
      </c>
      <c r="F79" s="7" t="s">
        <v>14</v>
      </c>
      <c r="G79" s="17">
        <v>0</v>
      </c>
      <c r="H79" s="17">
        <f>C79*G79</f>
        <v>0</v>
      </c>
      <c r="I79" s="17">
        <f>D79+G79</f>
        <v>0</v>
      </c>
      <c r="J79" s="17">
        <f>E79+H79</f>
        <v>0</v>
      </c>
      <c r="K79" s="3"/>
      <c r="L79" s="3"/>
    </row>
    <row r="80" spans="1:12">
      <c r="A80" s="15" t="s">
        <v>142</v>
      </c>
      <c r="B80" s="15" t="s">
        <v>14</v>
      </c>
      <c r="C80" s="16"/>
      <c r="D80" s="16"/>
      <c r="E80" s="16"/>
      <c r="F80" s="15" t="s">
        <v>14</v>
      </c>
      <c r="G80" s="16"/>
      <c r="H80" s="16"/>
      <c r="I80" s="16"/>
      <c r="J80" s="16"/>
      <c r="K80" s="3"/>
      <c r="L80" s="3"/>
    </row>
    <row r="81" spans="1:12">
      <c r="A81" s="7" t="s">
        <v>141</v>
      </c>
      <c r="B81" s="7" t="s">
        <v>64</v>
      </c>
      <c r="C81" s="17">
        <v>120</v>
      </c>
      <c r="D81" s="21"/>
      <c r="E81" s="17">
        <f>C81*D81</f>
        <v>0</v>
      </c>
      <c r="F81" s="7" t="s">
        <v>14</v>
      </c>
      <c r="G81" s="17">
        <v>0</v>
      </c>
      <c r="H81" s="17">
        <f>C81*G81</f>
        <v>0</v>
      </c>
      <c r="I81" s="17">
        <f>D81+G81</f>
        <v>0</v>
      </c>
      <c r="J81" s="17">
        <f>E81+H81</f>
        <v>0</v>
      </c>
      <c r="K81" s="3"/>
      <c r="L81" s="3"/>
    </row>
    <row r="82" spans="1:12">
      <c r="A82" s="7" t="s">
        <v>143</v>
      </c>
      <c r="B82" s="7" t="s">
        <v>64</v>
      </c>
      <c r="C82" s="17">
        <v>120</v>
      </c>
      <c r="D82" s="21"/>
      <c r="E82" s="17">
        <f>C82*D82</f>
        <v>0</v>
      </c>
      <c r="F82" s="7" t="s">
        <v>14</v>
      </c>
      <c r="G82" s="17">
        <v>0</v>
      </c>
      <c r="H82" s="17">
        <f>C82*G82</f>
        <v>0</v>
      </c>
      <c r="I82" s="17">
        <f>D82+G82</f>
        <v>0</v>
      </c>
      <c r="J82" s="17">
        <f>E82+H82</f>
        <v>0</v>
      </c>
      <c r="K82" s="3"/>
      <c r="L82" s="3"/>
    </row>
    <row r="83" spans="1:12">
      <c r="A83" s="15" t="s">
        <v>144</v>
      </c>
      <c r="B83" s="15" t="s">
        <v>14</v>
      </c>
      <c r="C83" s="16"/>
      <c r="D83" s="16"/>
      <c r="E83" s="16"/>
      <c r="F83" s="15" t="s">
        <v>14</v>
      </c>
      <c r="G83" s="16"/>
      <c r="H83" s="16"/>
      <c r="I83" s="16"/>
      <c r="J83" s="16"/>
      <c r="K83" s="3"/>
      <c r="L83" s="3"/>
    </row>
    <row r="84" spans="1:12">
      <c r="A84" s="7" t="s">
        <v>145</v>
      </c>
      <c r="B84" s="7" t="s">
        <v>146</v>
      </c>
      <c r="C84" s="17">
        <v>30</v>
      </c>
      <c r="D84" s="21"/>
      <c r="E84" s="17">
        <f>C84*D84</f>
        <v>0</v>
      </c>
      <c r="F84" s="7" t="s">
        <v>14</v>
      </c>
      <c r="G84" s="17">
        <v>0</v>
      </c>
      <c r="H84" s="17">
        <f>C84*G84</f>
        <v>0</v>
      </c>
      <c r="I84" s="17">
        <f>D84+G84</f>
        <v>0</v>
      </c>
      <c r="J84" s="17">
        <f>E84+H84</f>
        <v>0</v>
      </c>
      <c r="K84" s="3"/>
      <c r="L84" s="3"/>
    </row>
    <row r="85" spans="1:12">
      <c r="A85" s="15" t="s">
        <v>147</v>
      </c>
      <c r="B85" s="15" t="s">
        <v>14</v>
      </c>
      <c r="C85" s="16"/>
      <c r="D85" s="16"/>
      <c r="E85" s="16"/>
      <c r="F85" s="15" t="s">
        <v>14</v>
      </c>
      <c r="G85" s="16"/>
      <c r="H85" s="16"/>
      <c r="I85" s="16"/>
      <c r="J85" s="16"/>
      <c r="K85" s="3"/>
      <c r="L85" s="3"/>
    </row>
    <row r="86" spans="1:12">
      <c r="A86" s="7" t="s">
        <v>148</v>
      </c>
      <c r="B86" s="7" t="s">
        <v>137</v>
      </c>
      <c r="C86" s="17">
        <v>250</v>
      </c>
      <c r="D86" s="21"/>
      <c r="E86" s="17">
        <f>C86*D86</f>
        <v>0</v>
      </c>
      <c r="F86" s="7" t="s">
        <v>14</v>
      </c>
      <c r="G86" s="17">
        <v>0</v>
      </c>
      <c r="H86" s="17">
        <f>C86*G86</f>
        <v>0</v>
      </c>
      <c r="I86" s="17">
        <f t="shared" ref="I86:J90" si="9">D86+G86</f>
        <v>0</v>
      </c>
      <c r="J86" s="17">
        <f t="shared" si="9"/>
        <v>0</v>
      </c>
      <c r="K86" s="3"/>
      <c r="L86" s="3"/>
    </row>
    <row r="87" spans="1:12">
      <c r="A87" s="7" t="s">
        <v>149</v>
      </c>
      <c r="B87" s="7" t="s">
        <v>137</v>
      </c>
      <c r="C87" s="17">
        <v>250</v>
      </c>
      <c r="D87" s="21"/>
      <c r="E87" s="17">
        <f>C87*D87</f>
        <v>0</v>
      </c>
      <c r="F87" s="7" t="s">
        <v>14</v>
      </c>
      <c r="G87" s="17">
        <v>0</v>
      </c>
      <c r="H87" s="17">
        <f>C87*G87</f>
        <v>0</v>
      </c>
      <c r="I87" s="17">
        <f t="shared" si="9"/>
        <v>0</v>
      </c>
      <c r="J87" s="17">
        <f t="shared" si="9"/>
        <v>0</v>
      </c>
      <c r="K87" s="3"/>
      <c r="L87" s="3"/>
    </row>
    <row r="88" spans="1:12">
      <c r="A88" s="7" t="s">
        <v>150</v>
      </c>
      <c r="B88" s="7" t="s">
        <v>146</v>
      </c>
      <c r="C88" s="17">
        <v>30</v>
      </c>
      <c r="D88" s="21"/>
      <c r="E88" s="17">
        <f>C88*D88</f>
        <v>0</v>
      </c>
      <c r="F88" s="7" t="s">
        <v>14</v>
      </c>
      <c r="G88" s="17">
        <v>0</v>
      </c>
      <c r="H88" s="17">
        <f>C88*G88</f>
        <v>0</v>
      </c>
      <c r="I88" s="17">
        <f t="shared" si="9"/>
        <v>0</v>
      </c>
      <c r="J88" s="17">
        <f t="shared" si="9"/>
        <v>0</v>
      </c>
      <c r="K88" s="3"/>
      <c r="L88" s="3"/>
    </row>
    <row r="89" spans="1:12">
      <c r="A89" s="7" t="s">
        <v>151</v>
      </c>
      <c r="B89" s="7" t="s">
        <v>72</v>
      </c>
      <c r="C89" s="17">
        <v>4</v>
      </c>
      <c r="D89" s="21"/>
      <c r="E89" s="17">
        <f>C89*D89</f>
        <v>0</v>
      </c>
      <c r="F89" s="7" t="s">
        <v>14</v>
      </c>
      <c r="G89" s="17">
        <v>0</v>
      </c>
      <c r="H89" s="17">
        <f>C89*G89</f>
        <v>0</v>
      </c>
      <c r="I89" s="17">
        <f t="shared" si="9"/>
        <v>0</v>
      </c>
      <c r="J89" s="17">
        <f t="shared" si="9"/>
        <v>0</v>
      </c>
      <c r="K89" s="3"/>
      <c r="L89" s="3"/>
    </row>
    <row r="90" spans="1:12">
      <c r="A90" s="7" t="s">
        <v>152</v>
      </c>
      <c r="B90" s="7" t="s">
        <v>103</v>
      </c>
      <c r="C90" s="17">
        <v>8</v>
      </c>
      <c r="D90" s="21"/>
      <c r="E90" s="17">
        <f>C90*D90</f>
        <v>0</v>
      </c>
      <c r="F90" s="7" t="s">
        <v>14</v>
      </c>
      <c r="G90" s="17">
        <v>0</v>
      </c>
      <c r="H90" s="17">
        <f>C90*G90</f>
        <v>0</v>
      </c>
      <c r="I90" s="17">
        <f t="shared" si="9"/>
        <v>0</v>
      </c>
      <c r="J90" s="17">
        <f t="shared" si="9"/>
        <v>0</v>
      </c>
      <c r="K90" s="3"/>
      <c r="L90" s="3"/>
    </row>
    <row r="91" spans="1:12">
      <c r="A91" s="8" t="s">
        <v>153</v>
      </c>
      <c r="B91" s="8" t="s">
        <v>14</v>
      </c>
      <c r="C91" s="14"/>
      <c r="D91" s="14"/>
      <c r="E91" s="14">
        <f>SUM(E73:E90)</f>
        <v>0</v>
      </c>
      <c r="F91" s="8" t="s">
        <v>14</v>
      </c>
      <c r="G91" s="14"/>
      <c r="H91" s="14">
        <f>SUM(H73:H90)</f>
        <v>0</v>
      </c>
      <c r="I91" s="14"/>
      <c r="J91" s="14">
        <f>SUM(J73:J90)</f>
        <v>0</v>
      </c>
      <c r="K91" s="3"/>
      <c r="L91" s="3"/>
    </row>
    <row r="92" spans="1:12">
      <c r="A92" s="7" t="s">
        <v>14</v>
      </c>
      <c r="B92" s="7" t="s">
        <v>14</v>
      </c>
      <c r="C92" s="17"/>
      <c r="D92" s="17"/>
      <c r="E92" s="17"/>
      <c r="F92" s="7" t="s">
        <v>14</v>
      </c>
      <c r="G92" s="17"/>
      <c r="H92" s="17"/>
      <c r="I92" s="17">
        <f>D92+G92</f>
        <v>0</v>
      </c>
      <c r="J92" s="17">
        <f>E92+H92</f>
        <v>0</v>
      </c>
      <c r="K92" s="3"/>
      <c r="L92" s="3"/>
    </row>
    <row r="93" spans="1:12">
      <c r="A93" s="8" t="s">
        <v>154</v>
      </c>
      <c r="B93" s="8" t="s">
        <v>14</v>
      </c>
      <c r="C93" s="14"/>
      <c r="D93" s="14"/>
      <c r="E93" s="14"/>
      <c r="F93" s="8" t="s">
        <v>14</v>
      </c>
      <c r="G93" s="14"/>
      <c r="H93" s="14"/>
      <c r="I93" s="14"/>
      <c r="J93" s="14"/>
      <c r="K93" s="3"/>
      <c r="L93" s="3"/>
    </row>
    <row r="94" spans="1:12">
      <c r="A94" s="15" t="s">
        <v>155</v>
      </c>
      <c r="B94" s="15" t="s">
        <v>14</v>
      </c>
      <c r="C94" s="16"/>
      <c r="D94" s="16"/>
      <c r="E94" s="16"/>
      <c r="F94" s="15" t="s">
        <v>14</v>
      </c>
      <c r="G94" s="16"/>
      <c r="H94" s="16"/>
      <c r="I94" s="16"/>
      <c r="J94" s="16"/>
      <c r="K94" s="3"/>
      <c r="L94" s="3"/>
    </row>
    <row r="95" spans="1:12">
      <c r="A95" s="7" t="s">
        <v>156</v>
      </c>
      <c r="B95" s="7" t="s">
        <v>157</v>
      </c>
      <c r="C95" s="17">
        <v>0.51</v>
      </c>
      <c r="D95" s="21"/>
      <c r="E95" s="17">
        <f>C95*D95</f>
        <v>0</v>
      </c>
      <c r="F95" s="7" t="s">
        <v>14</v>
      </c>
      <c r="G95" s="17">
        <v>0</v>
      </c>
      <c r="H95" s="17">
        <f>C95*G95</f>
        <v>0</v>
      </c>
      <c r="I95" s="17">
        <f>D95+G95</f>
        <v>0</v>
      </c>
      <c r="J95" s="17">
        <f>E95+H95</f>
        <v>0</v>
      </c>
      <c r="K95" s="3"/>
      <c r="L95" s="3"/>
    </row>
    <row r="96" spans="1:12">
      <c r="A96" s="15" t="s">
        <v>158</v>
      </c>
      <c r="B96" s="15" t="s">
        <v>14</v>
      </c>
      <c r="C96" s="16"/>
      <c r="D96" s="16"/>
      <c r="E96" s="16"/>
      <c r="F96" s="15" t="s">
        <v>14</v>
      </c>
      <c r="G96" s="16"/>
      <c r="H96" s="16"/>
      <c r="I96" s="16"/>
      <c r="J96" s="16"/>
      <c r="K96" s="3"/>
      <c r="L96" s="3"/>
    </row>
    <row r="97" spans="1:12">
      <c r="A97" s="15" t="s">
        <v>159</v>
      </c>
      <c r="B97" s="15" t="s">
        <v>14</v>
      </c>
      <c r="C97" s="16"/>
      <c r="D97" s="16"/>
      <c r="E97" s="16"/>
      <c r="F97" s="15" t="s">
        <v>14</v>
      </c>
      <c r="G97" s="16"/>
      <c r="H97" s="16"/>
      <c r="I97" s="16"/>
      <c r="J97" s="16"/>
      <c r="K97" s="3"/>
      <c r="L97" s="3"/>
    </row>
    <row r="98" spans="1:12">
      <c r="A98" s="7" t="s">
        <v>160</v>
      </c>
      <c r="B98" s="7" t="s">
        <v>146</v>
      </c>
      <c r="C98" s="17">
        <v>40</v>
      </c>
      <c r="D98" s="21"/>
      <c r="E98" s="17">
        <f>C98*D98</f>
        <v>0</v>
      </c>
      <c r="F98" s="7" t="s">
        <v>14</v>
      </c>
      <c r="G98" s="17">
        <v>0</v>
      </c>
      <c r="H98" s="17">
        <f>C98*G98</f>
        <v>0</v>
      </c>
      <c r="I98" s="17">
        <f>D98+G98</f>
        <v>0</v>
      </c>
      <c r="J98" s="17">
        <f>E98+H98</f>
        <v>0</v>
      </c>
      <c r="K98" s="3"/>
      <c r="L98" s="3"/>
    </row>
    <row r="99" spans="1:12">
      <c r="A99" s="15" t="s">
        <v>161</v>
      </c>
      <c r="B99" s="15" t="s">
        <v>14</v>
      </c>
      <c r="C99" s="16"/>
      <c r="D99" s="16"/>
      <c r="E99" s="16"/>
      <c r="F99" s="15" t="s">
        <v>14</v>
      </c>
      <c r="G99" s="16"/>
      <c r="H99" s="16"/>
      <c r="I99" s="16"/>
      <c r="J99" s="16"/>
      <c r="K99" s="3"/>
      <c r="L99" s="3"/>
    </row>
    <row r="100" spans="1:12">
      <c r="A100" s="15" t="s">
        <v>162</v>
      </c>
      <c r="B100" s="15" t="s">
        <v>14</v>
      </c>
      <c r="C100" s="16"/>
      <c r="D100" s="16"/>
      <c r="E100" s="16"/>
      <c r="F100" s="15" t="s">
        <v>14</v>
      </c>
      <c r="G100" s="16"/>
      <c r="H100" s="16"/>
      <c r="I100" s="16"/>
      <c r="J100" s="16"/>
      <c r="K100" s="3"/>
      <c r="L100" s="3"/>
    </row>
    <row r="101" spans="1:12">
      <c r="A101" s="7" t="s">
        <v>163</v>
      </c>
      <c r="B101" s="7" t="s">
        <v>146</v>
      </c>
      <c r="C101" s="17">
        <v>18</v>
      </c>
      <c r="D101" s="21"/>
      <c r="E101" s="17">
        <f>C101*D101</f>
        <v>0</v>
      </c>
      <c r="F101" s="7" t="s">
        <v>14</v>
      </c>
      <c r="G101" s="17">
        <v>0</v>
      </c>
      <c r="H101" s="17">
        <f>C101*G101</f>
        <v>0</v>
      </c>
      <c r="I101" s="17">
        <f>D101+G101</f>
        <v>0</v>
      </c>
      <c r="J101" s="17">
        <f>E101+H101</f>
        <v>0</v>
      </c>
      <c r="K101" s="3"/>
      <c r="L101" s="3"/>
    </row>
    <row r="102" spans="1:12">
      <c r="A102" s="8" t="s">
        <v>164</v>
      </c>
      <c r="B102" s="8" t="s">
        <v>14</v>
      </c>
      <c r="C102" s="14"/>
      <c r="D102" s="14"/>
      <c r="E102" s="14">
        <f>SUM(E94:E101)</f>
        <v>0</v>
      </c>
      <c r="F102" s="8" t="s">
        <v>14</v>
      </c>
      <c r="G102" s="14"/>
      <c r="H102" s="14">
        <f>SUM(H94:H101)</f>
        <v>0</v>
      </c>
      <c r="I102" s="14"/>
      <c r="J102" s="14">
        <f>SUM(J94:J101)</f>
        <v>0</v>
      </c>
      <c r="K102" s="3"/>
      <c r="L102" s="3"/>
    </row>
    <row r="103" spans="1:12">
      <c r="A103" s="7" t="s">
        <v>14</v>
      </c>
      <c r="B103" s="7" t="s">
        <v>14</v>
      </c>
      <c r="C103" s="18"/>
      <c r="D103" s="18"/>
      <c r="E103" s="18"/>
      <c r="F103" s="7" t="s">
        <v>14</v>
      </c>
      <c r="G103" s="18"/>
      <c r="H103" s="18"/>
      <c r="I103" s="18">
        <f>D103+G103</f>
        <v>0</v>
      </c>
      <c r="J103" s="18">
        <f>E103+H103</f>
        <v>0</v>
      </c>
      <c r="K103" s="3"/>
      <c r="L103" s="3"/>
    </row>
    <row r="104" spans="1:12">
      <c r="A104" s="5" t="s">
        <v>165</v>
      </c>
      <c r="B104" s="5" t="s">
        <v>14</v>
      </c>
      <c r="C104" s="13"/>
      <c r="D104" s="13"/>
      <c r="E104" s="13">
        <f>SUM(E72:E90,E92,E94:E101,E103:E103)</f>
        <v>0</v>
      </c>
      <c r="F104" s="5" t="s">
        <v>14</v>
      </c>
      <c r="G104" s="13"/>
      <c r="H104" s="13">
        <f>SUM(H72:H90,H92,H94:H101,H103:H103)</f>
        <v>0</v>
      </c>
      <c r="I104" s="13"/>
      <c r="J104" s="13">
        <f>SUM(J72:J90,J92,J94:J101,J103:J103)</f>
        <v>0</v>
      </c>
      <c r="K104" s="3"/>
      <c r="L104" s="3"/>
    </row>
    <row r="105" spans="1:12">
      <c r="A105" s="7" t="s">
        <v>14</v>
      </c>
      <c r="B105" s="7" t="s">
        <v>14</v>
      </c>
      <c r="C105" s="18"/>
      <c r="D105" s="18"/>
      <c r="E105" s="18"/>
      <c r="F105" s="7" t="s">
        <v>14</v>
      </c>
      <c r="G105" s="18"/>
      <c r="H105" s="18"/>
      <c r="I105" s="18">
        <f>D105+G105</f>
        <v>0</v>
      </c>
      <c r="J105" s="18">
        <f>E105+H105</f>
        <v>0</v>
      </c>
      <c r="K105" s="3"/>
      <c r="L105" s="3"/>
    </row>
    <row r="106" spans="1:12">
      <c r="A106" s="7" t="s">
        <v>166</v>
      </c>
      <c r="B106" s="7" t="s">
        <v>14</v>
      </c>
      <c r="C106" s="17"/>
      <c r="D106" s="17"/>
      <c r="E106" s="17">
        <f>M1+Parametry!B33/100*E43+Parametry!B33/100*E45+Parametry!B33/100*E46+Parametry!B33/100*E51+Parametry!B33/100*E52+Parametry!B33/100*E53+Parametry!B33/100*E59+Parametry!B33/100*E60+Parametry!B33/100*E61+Parametry!B33/100*E75+Parametry!B33/100*E77+Parametry!B33/100*E79+Parametry!B33/100*E81+Parametry!B33/100*E82+Parametry!B33/100*E84+Parametry!B33/100*E86+Parametry!B33/100*E87+Parametry!B33/100*E95+Parametry!B33/100*E98+Parametry!B33/100*E101</f>
        <v>0</v>
      </c>
      <c r="F106" s="7" t="s">
        <v>14</v>
      </c>
      <c r="G106" s="17"/>
      <c r="H106" s="17"/>
      <c r="I106" s="17">
        <f>D106+G106</f>
        <v>0</v>
      </c>
      <c r="J106" s="17">
        <f>E106+H106</f>
        <v>0</v>
      </c>
      <c r="K106" s="3"/>
      <c r="L106" s="3"/>
    </row>
    <row r="107" spans="1:12">
      <c r="A107" s="4" t="s">
        <v>167</v>
      </c>
      <c r="B107" s="4" t="s">
        <v>14</v>
      </c>
      <c r="C107" s="12"/>
      <c r="D107" s="12"/>
      <c r="E107" s="12">
        <f>SUM(E3,E5:E9,E11,E13:E37,E39,E41:E46,E48,E50:E53,E56,E58:E61,E63,E65:E68,E70,E73:E90,E92,E94:E101,E103,E105:E106)</f>
        <v>0</v>
      </c>
      <c r="F107" s="4" t="s">
        <v>14</v>
      </c>
      <c r="G107" s="12"/>
      <c r="H107" s="12">
        <f>SUM(H3,H5:H9,H11,H13:H37,H39,H41:H46,H48,H50:H53,H56,H58:H61,H63,H65:H68,H70,H73:H90,H92,H94:H101,H103,H105:H106)</f>
        <v>0</v>
      </c>
      <c r="I107" s="12"/>
      <c r="J107" s="12">
        <f>SUM(J3,J5:J9,J11,J13:J37,J39,J41:J46,J48,J50:J53,J56,J58:J61,J63,J65:J68,J70,J73:J90,J92,J94:J101,J103,J105:J106)</f>
        <v>0</v>
      </c>
      <c r="K107" s="3"/>
      <c r="L107" s="3"/>
    </row>
    <row r="108" spans="1:12">
      <c r="A108" s="7" t="s">
        <v>14</v>
      </c>
      <c r="B108" s="7" t="s">
        <v>14</v>
      </c>
      <c r="C108" s="17"/>
      <c r="D108" s="17"/>
      <c r="E108" s="17"/>
      <c r="F108" s="7" t="s">
        <v>14</v>
      </c>
      <c r="G108" s="17"/>
      <c r="H108" s="17"/>
      <c r="I108" s="17">
        <f>D108+G108</f>
        <v>0</v>
      </c>
      <c r="J108" s="17">
        <f>E108+H108</f>
        <v>0</v>
      </c>
      <c r="K108" s="3"/>
      <c r="L108" s="3"/>
    </row>
  </sheetData>
  <sheetProtection algorithmName="SHA-512" hashValue="+2S/Mf0z0q/dV+IcZmaLJ7us8yEWLR+F6YowWZD5MHF1FCPqqgX9DhZKqjWMEtihFw1HQlohxL5MZmhpgnVbLw==" saltValue="DnIdkVbSZhmOJO+X0HW5XQ==" spinCount="100000" sheet="1" objects="1" scenarios="1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33"/>
  <sheetViews>
    <sheetView tabSelected="1" workbookViewId="0"/>
  </sheetViews>
  <sheetFormatPr defaultRowHeight="14.4"/>
  <cols>
    <col min="1" max="1" width="22" style="1" bestFit="1" customWidth="1"/>
    <col min="2" max="2" width="100.109375" style="1" bestFit="1" customWidth="1"/>
    <col min="4" max="4" width="0" hidden="1" customWidth="1"/>
  </cols>
  <sheetData>
    <row r="1" spans="1:3">
      <c r="A1" s="2" t="s">
        <v>0</v>
      </c>
      <c r="B1" s="2" t="s">
        <v>1</v>
      </c>
      <c r="C1" s="3"/>
    </row>
    <row r="2" spans="1:3">
      <c r="A2" s="2" t="s">
        <v>2</v>
      </c>
      <c r="B2" s="4" t="s">
        <v>3</v>
      </c>
      <c r="C2" s="3"/>
    </row>
    <row r="3" spans="1:3">
      <c r="A3" s="2" t="s">
        <v>4</v>
      </c>
      <c r="B3" s="5" t="s">
        <v>5</v>
      </c>
      <c r="C3" s="3"/>
    </row>
    <row r="4" spans="1:3" ht="21.6">
      <c r="A4" s="2" t="s">
        <v>6</v>
      </c>
      <c r="B4" s="6" t="s">
        <v>7</v>
      </c>
      <c r="C4" s="3"/>
    </row>
    <row r="5" spans="1:3">
      <c r="A5" s="2" t="s">
        <v>8</v>
      </c>
      <c r="B5" s="5" t="s">
        <v>9</v>
      </c>
      <c r="C5" s="3"/>
    </row>
    <row r="6" spans="1:3">
      <c r="A6" s="2" t="s">
        <v>10</v>
      </c>
      <c r="B6" s="5" t="s">
        <v>11</v>
      </c>
      <c r="C6" s="3"/>
    </row>
    <row r="7" spans="1:3">
      <c r="A7" s="2" t="s">
        <v>12</v>
      </c>
      <c r="B7" s="5" t="s">
        <v>11</v>
      </c>
      <c r="C7" s="3"/>
    </row>
    <row r="8" spans="1:3">
      <c r="A8" s="2" t="s">
        <v>13</v>
      </c>
      <c r="B8" s="5" t="s">
        <v>14</v>
      </c>
      <c r="C8" s="3"/>
    </row>
    <row r="9" spans="1:3">
      <c r="A9" s="2" t="s">
        <v>15</v>
      </c>
      <c r="B9" s="5" t="s">
        <v>16</v>
      </c>
      <c r="C9" s="3"/>
    </row>
    <row r="10" spans="1:3">
      <c r="A10" s="2" t="s">
        <v>17</v>
      </c>
      <c r="B10" s="5" t="s">
        <v>16</v>
      </c>
      <c r="C10" s="3"/>
    </row>
    <row r="11" spans="1:3">
      <c r="A11" s="2" t="s">
        <v>18</v>
      </c>
      <c r="B11" s="5" t="s">
        <v>19</v>
      </c>
      <c r="C11" s="3"/>
    </row>
    <row r="12" spans="1:3">
      <c r="A12" s="2" t="s">
        <v>20</v>
      </c>
      <c r="B12" s="5" t="s">
        <v>14</v>
      </c>
      <c r="C12" s="3"/>
    </row>
    <row r="13" spans="1:3">
      <c r="A13" s="2" t="s">
        <v>21</v>
      </c>
      <c r="B13" s="5" t="s">
        <v>22</v>
      </c>
      <c r="C13" s="3"/>
    </row>
    <row r="14" spans="1:3">
      <c r="A14" s="2" t="s">
        <v>23</v>
      </c>
      <c r="B14" s="5" t="s">
        <v>24</v>
      </c>
      <c r="C14" s="3"/>
    </row>
    <row r="15" spans="1:3">
      <c r="A15" s="2" t="s">
        <v>14</v>
      </c>
      <c r="B15" s="7" t="s">
        <v>14</v>
      </c>
      <c r="C15" s="3"/>
    </row>
    <row r="16" spans="1:3">
      <c r="A16" s="2" t="s">
        <v>25</v>
      </c>
      <c r="B16" s="8" t="s">
        <v>26</v>
      </c>
      <c r="C16" s="3"/>
    </row>
    <row r="17" spans="1:3">
      <c r="A17" s="2" t="s">
        <v>27</v>
      </c>
      <c r="B17" s="8" t="s">
        <v>28</v>
      </c>
      <c r="C17" s="3"/>
    </row>
    <row r="18" spans="1:3">
      <c r="A18" s="2" t="s">
        <v>29</v>
      </c>
      <c r="B18" s="8" t="s">
        <v>30</v>
      </c>
      <c r="C18" s="3"/>
    </row>
    <row r="19" spans="1:3">
      <c r="A19" s="2" t="s">
        <v>31</v>
      </c>
      <c r="B19" s="8" t="s">
        <v>32</v>
      </c>
      <c r="C19" s="3"/>
    </row>
    <row r="20" spans="1:3">
      <c r="A20" s="2" t="s">
        <v>33</v>
      </c>
      <c r="B20" s="8" t="s">
        <v>32</v>
      </c>
      <c r="C20" s="3"/>
    </row>
    <row r="21" spans="1:3">
      <c r="A21" s="2" t="s">
        <v>34</v>
      </c>
      <c r="B21" s="8" t="s">
        <v>32</v>
      </c>
      <c r="C21" s="3"/>
    </row>
    <row r="22" spans="1:3">
      <c r="A22" s="2" t="s">
        <v>35</v>
      </c>
      <c r="B22" s="8" t="s">
        <v>32</v>
      </c>
      <c r="C22" s="3"/>
    </row>
    <row r="23" spans="1:3">
      <c r="A23" s="2" t="s">
        <v>36</v>
      </c>
      <c r="B23" s="8" t="s">
        <v>32</v>
      </c>
      <c r="C23" s="3"/>
    </row>
    <row r="24" spans="1:3">
      <c r="A24" s="2" t="s">
        <v>37</v>
      </c>
      <c r="B24" s="8" t="s">
        <v>32</v>
      </c>
      <c r="C24" s="3"/>
    </row>
    <row r="25" spans="1:3">
      <c r="A25" s="2" t="s">
        <v>38</v>
      </c>
      <c r="B25" s="8" t="s">
        <v>32</v>
      </c>
      <c r="C25" s="3"/>
    </row>
    <row r="26" spans="1:3">
      <c r="A26" s="2" t="s">
        <v>39</v>
      </c>
      <c r="B26" s="8" t="s">
        <v>40</v>
      </c>
      <c r="C26" s="3"/>
    </row>
    <row r="27" spans="1:3">
      <c r="A27" s="2" t="s">
        <v>41</v>
      </c>
      <c r="B27" s="8" t="s">
        <v>32</v>
      </c>
      <c r="C27" s="3"/>
    </row>
    <row r="28" spans="1:3">
      <c r="A28" s="2" t="s">
        <v>42</v>
      </c>
      <c r="B28" s="8" t="s">
        <v>32</v>
      </c>
      <c r="C28" s="3"/>
    </row>
    <row r="29" spans="1:3">
      <c r="A29" s="2" t="s">
        <v>43</v>
      </c>
      <c r="B29" s="8" t="s">
        <v>32</v>
      </c>
      <c r="C29" s="3"/>
    </row>
    <row r="30" spans="1:3">
      <c r="A30" s="2" t="s">
        <v>44</v>
      </c>
      <c r="B30" s="8" t="s">
        <v>32</v>
      </c>
      <c r="C30" s="3"/>
    </row>
    <row r="31" spans="1:3" ht="20.399999999999999">
      <c r="A31" s="9" t="s">
        <v>45</v>
      </c>
      <c r="B31" s="8" t="s">
        <v>46</v>
      </c>
      <c r="C31" s="3"/>
    </row>
    <row r="32" spans="1:3">
      <c r="A32" s="2" t="s">
        <v>47</v>
      </c>
      <c r="B32" s="8" t="s">
        <v>48</v>
      </c>
      <c r="C32" s="3"/>
    </row>
    <row r="33" spans="1:2">
      <c r="A33" s="1" t="s">
        <v>49</v>
      </c>
      <c r="B33" s="1">
        <v>5</v>
      </c>
    </row>
  </sheetData>
  <sheetProtection algorithmName="SHA-512" hashValue="syvG0RKY1R2M76qIrB8VXaobOE0uyxef7sKq/mpCMmWe6NWwMe+WmTxTI89U/MzhSh6bTv8MUnTQlXbUaEhTnA==" saltValue="eN5jwaq9VurpvdDKgo0EhA==" spinCount="100000" sheet="1" objects="1" scenarios="1"/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Rekapitulace</vt:lpstr>
      <vt:lpstr>Rozpočet</vt:lpstr>
      <vt:lpstr>Parametry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Jiří Oboznenko</cp:lastModifiedBy>
  <dcterms:created xsi:type="dcterms:W3CDTF">2025-07-01T06:29:49Z</dcterms:created>
  <dcterms:modified xsi:type="dcterms:W3CDTF">2025-10-30T07:52:46Z</dcterms:modified>
</cp:coreProperties>
</file>