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bookViews>
    <workbookView xWindow="0" yWindow="0" windowWidth="28800" windowHeight="15300"/>
  </bookViews>
  <sheets>
    <sheet name="Rekapitulace" sheetId="3" r:id="rId1"/>
    <sheet name="Rozpočet" sheetId="2" r:id="rId2"/>
    <sheet name="Parametry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0" i="3"/>
  <c r="C29" i="3"/>
  <c r="C27" i="3"/>
  <c r="C26" i="3"/>
  <c r="B26" i="3"/>
  <c r="C25" i="3"/>
  <c r="B25" i="3"/>
  <c r="C24" i="3"/>
  <c r="C22" i="3"/>
  <c r="C21" i="3"/>
  <c r="C20" i="3"/>
  <c r="C19" i="3"/>
  <c r="C16" i="3"/>
  <c r="C15" i="3"/>
  <c r="C14" i="3"/>
  <c r="C13" i="3"/>
  <c r="C12" i="3"/>
  <c r="B12" i="3"/>
  <c r="C11" i="3"/>
  <c r="C10" i="3"/>
  <c r="C9" i="3"/>
  <c r="C8" i="3"/>
  <c r="C7" i="3"/>
  <c r="B7" i="3"/>
  <c r="C6" i="3"/>
  <c r="C5" i="3"/>
  <c r="C4" i="3"/>
  <c r="B4" i="3"/>
  <c r="B3" i="3"/>
  <c r="L2" i="2"/>
  <c r="L1" i="2"/>
  <c r="I144" i="2"/>
  <c r="H144" i="2"/>
  <c r="G143" i="2"/>
  <c r="E143" i="2"/>
  <c r="I142" i="2"/>
  <c r="I143" i="2" s="1"/>
  <c r="H142" i="2"/>
  <c r="E142" i="2"/>
  <c r="I141" i="2"/>
  <c r="H141" i="2"/>
  <c r="I140" i="2"/>
  <c r="H140" i="2"/>
  <c r="I139" i="2"/>
  <c r="G139" i="2"/>
  <c r="E139" i="2"/>
  <c r="I138" i="2"/>
  <c r="H138" i="2"/>
  <c r="G138" i="2"/>
  <c r="E138" i="2"/>
  <c r="I137" i="2"/>
  <c r="H137" i="2"/>
  <c r="G137" i="2"/>
  <c r="E137" i="2"/>
  <c r="I136" i="2"/>
  <c r="H136" i="2"/>
  <c r="G136" i="2"/>
  <c r="E136" i="2"/>
  <c r="I135" i="2"/>
  <c r="H135" i="2"/>
  <c r="G135" i="2"/>
  <c r="E135" i="2"/>
  <c r="I134" i="2"/>
  <c r="H134" i="2"/>
  <c r="G134" i="2"/>
  <c r="E134" i="2"/>
  <c r="I133" i="2"/>
  <c r="H133" i="2"/>
  <c r="G133" i="2"/>
  <c r="E133" i="2"/>
  <c r="I132" i="2"/>
  <c r="H132" i="2"/>
  <c r="G132" i="2"/>
  <c r="E132" i="2"/>
  <c r="I131" i="2"/>
  <c r="H131" i="2"/>
  <c r="G131" i="2"/>
  <c r="E131" i="2"/>
  <c r="I130" i="2"/>
  <c r="H130" i="2"/>
  <c r="G130" i="2"/>
  <c r="E130" i="2"/>
  <c r="I129" i="2"/>
  <c r="H129" i="2"/>
  <c r="G129" i="2"/>
  <c r="E129" i="2"/>
  <c r="I128" i="2"/>
  <c r="H128" i="2"/>
  <c r="G128" i="2"/>
  <c r="E128" i="2"/>
  <c r="I127" i="2"/>
  <c r="H127" i="2"/>
  <c r="G127" i="2"/>
  <c r="E127" i="2"/>
  <c r="I125" i="2"/>
  <c r="H125" i="2"/>
  <c r="G125" i="2"/>
  <c r="E125" i="2"/>
  <c r="I123" i="2"/>
  <c r="H123" i="2"/>
  <c r="G123" i="2"/>
  <c r="E123" i="2"/>
  <c r="I120" i="2"/>
  <c r="H120" i="2"/>
  <c r="G120" i="2"/>
  <c r="E120" i="2"/>
  <c r="I117" i="2"/>
  <c r="H117" i="2"/>
  <c r="G117" i="2"/>
  <c r="E117" i="2"/>
  <c r="I115" i="2"/>
  <c r="H115" i="2"/>
  <c r="G115" i="2"/>
  <c r="E115" i="2"/>
  <c r="I114" i="2"/>
  <c r="H114" i="2"/>
  <c r="G114" i="2"/>
  <c r="E114" i="2"/>
  <c r="I112" i="2"/>
  <c r="H112" i="2"/>
  <c r="G112" i="2"/>
  <c r="E112" i="2"/>
  <c r="I111" i="2"/>
  <c r="H111" i="2"/>
  <c r="G111" i="2"/>
  <c r="E111" i="2"/>
  <c r="I110" i="2"/>
  <c r="H110" i="2"/>
  <c r="G110" i="2"/>
  <c r="E110" i="2"/>
  <c r="I109" i="2"/>
  <c r="H109" i="2"/>
  <c r="G109" i="2"/>
  <c r="E109" i="2"/>
  <c r="I107" i="2"/>
  <c r="H107" i="2"/>
  <c r="G107" i="2"/>
  <c r="E107" i="2"/>
  <c r="I105" i="2"/>
  <c r="H105" i="2"/>
  <c r="G105" i="2"/>
  <c r="E105" i="2"/>
  <c r="I104" i="2"/>
  <c r="H104" i="2"/>
  <c r="G104" i="2"/>
  <c r="E104" i="2"/>
  <c r="I103" i="2"/>
  <c r="H103" i="2"/>
  <c r="G103" i="2"/>
  <c r="E103" i="2"/>
  <c r="I102" i="2"/>
  <c r="H102" i="2"/>
  <c r="G102" i="2"/>
  <c r="E102" i="2"/>
  <c r="I100" i="2"/>
  <c r="H100" i="2"/>
  <c r="G100" i="2"/>
  <c r="E100" i="2"/>
  <c r="I98" i="2"/>
  <c r="H98" i="2"/>
  <c r="G98" i="2"/>
  <c r="E98" i="2"/>
  <c r="I96" i="2"/>
  <c r="H96" i="2"/>
  <c r="G96" i="2"/>
  <c r="E96" i="2"/>
  <c r="I94" i="2"/>
  <c r="H94" i="2"/>
  <c r="G94" i="2"/>
  <c r="E94" i="2"/>
  <c r="I92" i="2"/>
  <c r="H92" i="2"/>
  <c r="G92" i="2"/>
  <c r="E92" i="2"/>
  <c r="I90" i="2"/>
  <c r="H90" i="2"/>
  <c r="G90" i="2"/>
  <c r="E90" i="2"/>
  <c r="I87" i="2"/>
  <c r="H87" i="2"/>
  <c r="I86" i="2"/>
  <c r="G86" i="2"/>
  <c r="E86" i="2"/>
  <c r="I85" i="2"/>
  <c r="H85" i="2"/>
  <c r="G85" i="2"/>
  <c r="E85" i="2"/>
  <c r="I84" i="2"/>
  <c r="H84" i="2"/>
  <c r="G84" i="2"/>
  <c r="E84" i="2"/>
  <c r="I83" i="2"/>
  <c r="H83" i="2"/>
  <c r="G83" i="2"/>
  <c r="E83" i="2"/>
  <c r="I82" i="2"/>
  <c r="H82" i="2"/>
  <c r="G82" i="2"/>
  <c r="E82" i="2"/>
  <c r="I81" i="2"/>
  <c r="H81" i="2"/>
  <c r="G81" i="2"/>
  <c r="E81" i="2"/>
  <c r="I79" i="2"/>
  <c r="H79" i="2"/>
  <c r="I78" i="2"/>
  <c r="G78" i="2"/>
  <c r="E78" i="2"/>
  <c r="I77" i="2"/>
  <c r="G77" i="2"/>
  <c r="E77" i="2"/>
  <c r="I76" i="2"/>
  <c r="H76" i="2"/>
  <c r="G76" i="2"/>
  <c r="E76" i="2"/>
  <c r="I75" i="2"/>
  <c r="H75" i="2"/>
  <c r="G75" i="2"/>
  <c r="E75" i="2"/>
  <c r="I74" i="2"/>
  <c r="H74" i="2"/>
  <c r="G74" i="2"/>
  <c r="E74" i="2"/>
  <c r="I71" i="2"/>
  <c r="H71" i="2"/>
  <c r="I70" i="2"/>
  <c r="G70" i="2"/>
  <c r="E70" i="2"/>
  <c r="I69" i="2"/>
  <c r="H69" i="2"/>
  <c r="G69" i="2"/>
  <c r="E69" i="2"/>
  <c r="I67" i="2"/>
  <c r="H67" i="2"/>
  <c r="G67" i="2"/>
  <c r="E67" i="2"/>
  <c r="I65" i="2"/>
  <c r="H65" i="2"/>
  <c r="G65" i="2"/>
  <c r="E65" i="2"/>
  <c r="I64" i="2"/>
  <c r="H64" i="2"/>
  <c r="G64" i="2"/>
  <c r="E64" i="2"/>
  <c r="I63" i="2"/>
  <c r="H63" i="2"/>
  <c r="G63" i="2"/>
  <c r="E63" i="2"/>
  <c r="I61" i="2"/>
  <c r="H61" i="2"/>
  <c r="G61" i="2"/>
  <c r="E61" i="2"/>
  <c r="I60" i="2"/>
  <c r="H60" i="2"/>
  <c r="G60" i="2"/>
  <c r="E60" i="2"/>
  <c r="I59" i="2"/>
  <c r="H59" i="2"/>
  <c r="G59" i="2"/>
  <c r="E59" i="2"/>
  <c r="I57" i="2"/>
  <c r="H57" i="2"/>
  <c r="I56" i="2"/>
  <c r="G56" i="2"/>
  <c r="E56" i="2"/>
  <c r="I55" i="2"/>
  <c r="H55" i="2"/>
  <c r="G55" i="2"/>
  <c r="E55" i="2"/>
  <c r="I54" i="2"/>
  <c r="H54" i="2"/>
  <c r="G54" i="2"/>
  <c r="E54" i="2"/>
  <c r="I53" i="2"/>
  <c r="H53" i="2"/>
  <c r="G53" i="2"/>
  <c r="E53" i="2"/>
  <c r="I52" i="2"/>
  <c r="H52" i="2"/>
  <c r="G52" i="2"/>
  <c r="E52" i="2"/>
  <c r="I50" i="2"/>
  <c r="H50" i="2"/>
  <c r="G50" i="2"/>
  <c r="E50" i="2"/>
  <c r="I48" i="2"/>
  <c r="H48" i="2"/>
  <c r="G48" i="2"/>
  <c r="E48" i="2"/>
  <c r="I46" i="2"/>
  <c r="H46" i="2"/>
  <c r="G46" i="2"/>
  <c r="E46" i="2"/>
  <c r="I45" i="2"/>
  <c r="H45" i="2"/>
  <c r="G45" i="2"/>
  <c r="E45" i="2"/>
  <c r="I44" i="2"/>
  <c r="H44" i="2"/>
  <c r="G44" i="2"/>
  <c r="E44" i="2"/>
  <c r="I43" i="2"/>
  <c r="H43" i="2"/>
  <c r="G43" i="2"/>
  <c r="E43" i="2"/>
  <c r="I42" i="2"/>
  <c r="H42" i="2"/>
  <c r="G42" i="2"/>
  <c r="E42" i="2"/>
  <c r="I41" i="2"/>
  <c r="H41" i="2"/>
  <c r="G41" i="2"/>
  <c r="E41" i="2"/>
  <c r="I40" i="2"/>
  <c r="H40" i="2"/>
  <c r="G40" i="2"/>
  <c r="E40" i="2"/>
  <c r="I39" i="2"/>
  <c r="H39" i="2"/>
  <c r="G39" i="2"/>
  <c r="E39" i="2"/>
  <c r="I38" i="2"/>
  <c r="H38" i="2"/>
  <c r="G38" i="2"/>
  <c r="E38" i="2"/>
  <c r="I37" i="2"/>
  <c r="H37" i="2"/>
  <c r="G37" i="2"/>
  <c r="E37" i="2"/>
  <c r="I36" i="2"/>
  <c r="H36" i="2"/>
  <c r="G36" i="2"/>
  <c r="E36" i="2"/>
  <c r="I35" i="2"/>
  <c r="H35" i="2"/>
  <c r="G35" i="2"/>
  <c r="E35" i="2"/>
  <c r="I34" i="2"/>
  <c r="H34" i="2"/>
  <c r="G34" i="2"/>
  <c r="E34" i="2"/>
  <c r="I33" i="2"/>
  <c r="H33" i="2"/>
  <c r="G33" i="2"/>
  <c r="E33" i="2"/>
  <c r="I32" i="2"/>
  <c r="H32" i="2"/>
  <c r="G32" i="2"/>
  <c r="E32" i="2"/>
  <c r="I31" i="2"/>
  <c r="H31" i="2"/>
  <c r="G31" i="2"/>
  <c r="E31" i="2"/>
  <c r="I30" i="2"/>
  <c r="H30" i="2"/>
  <c r="G30" i="2"/>
  <c r="E30" i="2"/>
  <c r="I29" i="2"/>
  <c r="H29" i="2"/>
  <c r="G29" i="2"/>
  <c r="E29" i="2"/>
  <c r="I28" i="2"/>
  <c r="H28" i="2"/>
  <c r="G28" i="2"/>
  <c r="E28" i="2"/>
  <c r="I26" i="2"/>
  <c r="H26" i="2"/>
  <c r="I25" i="2"/>
  <c r="G25" i="2"/>
  <c r="E25" i="2"/>
  <c r="I24" i="2"/>
  <c r="H24" i="2"/>
  <c r="G24" i="2"/>
  <c r="E24" i="2"/>
  <c r="I22" i="2"/>
  <c r="H22" i="2"/>
  <c r="G22" i="2"/>
  <c r="E22" i="2"/>
  <c r="I21" i="2"/>
  <c r="H21" i="2"/>
  <c r="G21" i="2"/>
  <c r="E21" i="2"/>
  <c r="I17" i="2"/>
  <c r="H17" i="2"/>
  <c r="I16" i="2"/>
  <c r="G16" i="2"/>
  <c r="E16" i="2"/>
  <c r="I15" i="2"/>
  <c r="H15" i="2"/>
  <c r="G15" i="2"/>
  <c r="E15" i="2"/>
  <c r="I14" i="2"/>
  <c r="H14" i="2"/>
  <c r="G14" i="2"/>
  <c r="E14" i="2"/>
  <c r="I12" i="2"/>
  <c r="H12" i="2"/>
  <c r="G12" i="2"/>
  <c r="E12" i="2"/>
  <c r="I11" i="2"/>
  <c r="H11" i="2"/>
  <c r="G11" i="2"/>
  <c r="E11" i="2"/>
  <c r="I9" i="2"/>
  <c r="H9" i="2"/>
  <c r="G9" i="2"/>
  <c r="E9" i="2"/>
  <c r="I8" i="2"/>
  <c r="H8" i="2"/>
  <c r="G8" i="2"/>
  <c r="E8" i="2"/>
  <c r="I7" i="2"/>
  <c r="H7" i="2"/>
  <c r="G7" i="2"/>
  <c r="E7" i="2"/>
  <c r="I5" i="2"/>
  <c r="H5" i="2"/>
  <c r="I4" i="2"/>
  <c r="H4" i="2"/>
  <c r="G4" i="2"/>
  <c r="E4" i="2"/>
</calcChain>
</file>

<file path=xl/sharedStrings.xml><?xml version="1.0" encoding="utf-8"?>
<sst xmlns="http://schemas.openxmlformats.org/spreadsheetml/2006/main" count="405" uniqueCount="221">
  <si>
    <t>Název</t>
  </si>
  <si>
    <t>Hodnota</t>
  </si>
  <si>
    <t>Nadpis rekapitulace</t>
  </si>
  <si>
    <t>Seznam prací a dodávek elektrotechnických zařízení</t>
  </si>
  <si>
    <t>Akce</t>
  </si>
  <si>
    <t>KARLOVY VARY, STAVEBNÍ ÚPRAVY KRYMSKÉ ULICE</t>
  </si>
  <si>
    <t>Projekt</t>
  </si>
  <si>
    <t xml:space="preserve">S0 401 Přeložka a rozšíření veřejného osvětlení
</t>
  </si>
  <si>
    <t>Investor</t>
  </si>
  <si>
    <t xml:space="preserve"> Statutární město Karlovy Vary, Moskevská 2035/21, 360 01 Karlovy Vary</t>
  </si>
  <si>
    <t>Z. č.</t>
  </si>
  <si>
    <t>250428</t>
  </si>
  <si>
    <t>A. č.</t>
  </si>
  <si>
    <t>Smlouva</t>
  </si>
  <si>
    <t/>
  </si>
  <si>
    <t>Vypracoval</t>
  </si>
  <si>
    <t>Ing. F. Kolář</t>
  </si>
  <si>
    <t>Kontroloval</t>
  </si>
  <si>
    <t>Datum</t>
  </si>
  <si>
    <t>25.06.2025</t>
  </si>
  <si>
    <t>Zpracovatel</t>
  </si>
  <si>
    <t>CÚ</t>
  </si>
  <si>
    <t>2025</t>
  </si>
  <si>
    <t>Poznámka</t>
  </si>
  <si>
    <t>Demontáž stávajících povrchů a jejich uvedení do původního stavu zajišťuje stavba. To samé platí pro pokládku nových finálních povrchů</t>
  </si>
  <si>
    <t>Doprava dodávek  (3,6) %</t>
  </si>
  <si>
    <t>3,60</t>
  </si>
  <si>
    <t>Přesun dodávek  (1) %</t>
  </si>
  <si>
    <t>1,00</t>
  </si>
  <si>
    <t>PPV  (1 nebo 6) %</t>
  </si>
  <si>
    <t>6,00</t>
  </si>
  <si>
    <t>PPV zemních prací, nátěrů  (1) %</t>
  </si>
  <si>
    <t>0,00</t>
  </si>
  <si>
    <t>Dodavat. dokumentace  (1 - 1,5) %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</si>
  <si>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</si>
  <si>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</si>
  <si>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</si>
  <si>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</si>
  <si>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</si>
  <si>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</si>
  <si>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1,000000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</si>
  <si>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</si>
  <si>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</si>
  <si>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</si>
  <si>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</si>
  <si>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</si>
  <si>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21</t>
  </si>
  <si>
    <t>2. sazba DPH %</t>
  </si>
  <si>
    <t>15</t>
  </si>
  <si>
    <t>Procento PM %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</si>
  <si>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</si>
  <si>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</si>
  <si>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</si>
  <si>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</si>
  <si>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</si>
  <si>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</si>
  <si>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</si>
  <si>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</si>
  <si>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</t>
  </si>
  <si>
    <t>Demontáže</t>
  </si>
  <si>
    <t xml:space="preserve">stávající světelný bod </t>
  </si>
  <si>
    <t>ks</t>
  </si>
  <si>
    <t>(stožár do 8m -850kč, výložník do 3m-450kč, světelný zdroj - 500kč, elektrovýzbroj -400kč, ukončení kabelů - 420kč, demontáž základu - 1500kč, odvoz a uskladnění na sběrném dvoře majitele - 1000kč)</t>
  </si>
  <si>
    <t>KABEL SILOVÝ,IZOLACE PVC</t>
  </si>
  <si>
    <t>CYKY-J 3x1.5 , pevně</t>
  </si>
  <si>
    <t>m</t>
  </si>
  <si>
    <t>CYKY-J 4x10 , pevně</t>
  </si>
  <si>
    <t>Drát 10 drát ø 10mm(0,62kg/m), volně</t>
  </si>
  <si>
    <t>m/kg</t>
  </si>
  <si>
    <t>Ukončení vodičů izolovaných s označením a zapojením v rozváděči nebo na přístroji</t>
  </si>
  <si>
    <t xml:space="preserve"> 10 mm2</t>
  </si>
  <si>
    <t xml:space="preserve"> 16 mm2</t>
  </si>
  <si>
    <t>Provizorní propojení stáv. osvětlení po demontáži sv. bodů a následné provizorní zapojení přeložek v nových místech</t>
  </si>
  <si>
    <t>CYKY-J 4x16 , pevně</t>
  </si>
  <si>
    <t>Demontáže - celkem</t>
  </si>
  <si>
    <t>Montážní materiál a práce</t>
  </si>
  <si>
    <t>Kabeláže</t>
  </si>
  <si>
    <t>OCELOVÝ DRÁT POZINKOVANÝ</t>
  </si>
  <si>
    <t>Kabeláže - celkem</t>
  </si>
  <si>
    <t>Stožáry, svítidla a příslušenství</t>
  </si>
  <si>
    <t>stožár UD8 -219/159/114, bezpaticový, žárově zinkovaný, Kooperativa</t>
  </si>
  <si>
    <t>Stožár PC 6-159/133/114 žárově zinkovaný, Kooperatřiva osvětlovací k přechodům pro chodce</t>
  </si>
  <si>
    <t>stožár KL3 - 133/60 bezpaticový, žárově zinkovaný, Kooperativa</t>
  </si>
  <si>
    <t>ochranná manžeta OMN D219</t>
  </si>
  <si>
    <t>ochranná manžeta OMN D159</t>
  </si>
  <si>
    <t>ochranná manžeta OMN D133</t>
  </si>
  <si>
    <t>výložník UD 1-1500</t>
  </si>
  <si>
    <t>výložník SK 1-1500</t>
  </si>
  <si>
    <t>výložník PDC1-3500/114</t>
  </si>
  <si>
    <t>výložník PDC1-4500/114</t>
  </si>
  <si>
    <t>SVÍTIDLO Q-LUX(MINI)-35W, 5100lm, 2700K,  STRADA- 2X2-ME-WIDE1 (LH502YC), CLO a autonomní stmívání, IP66 - úspornější alternativa Silniční LED svítidlo QLX-X-W-27_5100_2700K_STRADA-2X2-MEWIDE1(LH502D) CLO a autonomní stmívání, IP66, patice pro komunikační modul se záslepkou</t>
  </si>
  <si>
    <t>"SVÍTIDLO Q-LUX(MINI)-10W, 1465lm, 2700K,   STRADA- 2X2-ME-WIDE1 (LH502YC), CLO a autonomní stmívání, IP66 úspornější alternativa Silniční LED svítidlo QLX-X-W-7_1280_2700K_STRADA-2X2-MEWIDE1(LH502D) CLO a autonomní stmívání, IP66, patice pro komunikační modul se záslepkou</t>
  </si>
  <si>
    <t>SVÍTIDLO Q-LUX(S)-55W, 8030lm,  5700K, 2X2-PX, CLO, IP66 úspornější alternativa Přechodové LED svítidlo QLX-X-W-55_8030lm_4000K_2X2-PX(LH502D) CLO, IP66, patice pro komunikační modul se záslepko</t>
  </si>
  <si>
    <t>stožárová svorkovnice SV 6.16.4 s RSP4/poj. 6,3A, průběžná</t>
  </si>
  <si>
    <t>stožárová svorkovnice SV 6.16.9 s RSP4/poj. 6,3A, odbočovací</t>
  </si>
  <si>
    <t>stožárová svorkovnice SV 6.16.9 s RSP4/poj. 6,3A, 2xodbočovací - 4 hlavní svorky navíc</t>
  </si>
  <si>
    <t>stožárová svorkovnice SV 6.10.4 s RSP4/poj. 6,3A, průběžná</t>
  </si>
  <si>
    <t>pojistka RPS 4/1AS</t>
  </si>
  <si>
    <t>900 430 DEHNcord L 2P 275</t>
  </si>
  <si>
    <t>Montáž stožárů osvětlení bez zemních prací ostatních</t>
  </si>
  <si>
    <t xml:space="preserve"> do 12 m</t>
  </si>
  <si>
    <t>Montáž výložníků osvětlení jednoramenných sloupových, hmotnosti</t>
  </si>
  <si>
    <t xml:space="preserve"> do 35 kg</t>
  </si>
  <si>
    <t>Montáž elektovýzbroje stožárů</t>
  </si>
  <si>
    <t xml:space="preserve"> 1 okruh</t>
  </si>
  <si>
    <t xml:space="preserve"> 2 okruhy</t>
  </si>
  <si>
    <t xml:space="preserve"> 3 okruhy</t>
  </si>
  <si>
    <t>autoplošina</t>
  </si>
  <si>
    <t>hod</t>
  </si>
  <si>
    <t>Stožáry, svítidla a příslušenství - celkem</t>
  </si>
  <si>
    <t>kabelové trasy, úložný materiál</t>
  </si>
  <si>
    <t>trubka ohebná 06040 pr.40mm 750N, HDPE šedavá s ozn. VO</t>
  </si>
  <si>
    <t>KD 09110 TRUBKA DVOUPL. KOPODUR</t>
  </si>
  <si>
    <t>filie výstražná PVC, š33cn</t>
  </si>
  <si>
    <t>Svorky</t>
  </si>
  <si>
    <t>SP1</t>
  </si>
  <si>
    <t>SR03  S / 2xM8, litina zemnící pásek - drát</t>
  </si>
  <si>
    <t>antikorozní páska Dehn KSB 50x10 ks</t>
  </si>
  <si>
    <t>T 350 Krabice odbočná plastová, šedá, prázdná, 500 V, IP 66, 16 vývodů M 32x1,5 +8 vývodů M40x1,5, odolná UV</t>
  </si>
  <si>
    <t>KABEL SILOVÝ,IZOLACE PVC - opětovná montáž</t>
  </si>
  <si>
    <t>kabelové trasy, úložný materiál - celkem</t>
  </si>
  <si>
    <t>Ostatní elektromontážní práce a materiál</t>
  </si>
  <si>
    <t xml:space="preserve"> do 2,5 mm2</t>
  </si>
  <si>
    <t>Ostatní elektromontážní práce a materiál - celkem</t>
  </si>
  <si>
    <t>Montážní materiál a práce - celkem</t>
  </si>
  <si>
    <t>Ostatní práce HZS</t>
  </si>
  <si>
    <t>vytyčení stáv. kabelových tras včetně púřípojných míst a odboček k přeložení</t>
  </si>
  <si>
    <t>zajištění autorského a technického dozuru</t>
  </si>
  <si>
    <t>geodetické zaměření kabelu + vložení do technické mapy obce</t>
  </si>
  <si>
    <t>zakreslení skutečného provedení stavby</t>
  </si>
  <si>
    <t>výchozí revize elektro</t>
  </si>
  <si>
    <t>Ostatní práce HZS - celkem</t>
  </si>
  <si>
    <t>Zemní práce</t>
  </si>
  <si>
    <t>VYTÝČENÍ TRATI</t>
  </si>
  <si>
    <t xml:space="preserve"> Kabelové vedení ve volném terénu</t>
  </si>
  <si>
    <t>km</t>
  </si>
  <si>
    <t>SEJMUTÍ DRNU</t>
  </si>
  <si>
    <t xml:space="preserve"> Nářez drnu,naložení,odvoz</t>
  </si>
  <si>
    <t>m2</t>
  </si>
  <si>
    <t>VYTRHÁNÍ DLAŽBY</t>
  </si>
  <si>
    <t xml:space="preserve"> Kostky drobné, spáry nezalité</t>
  </si>
  <si>
    <t>ŘEZÁNÍ SPÁRY</t>
  </si>
  <si>
    <t xml:space="preserve"> V asfaltu nebo betonu</t>
  </si>
  <si>
    <t>BOURANÍ ŽIVIČNÝCH POVRCHŮ</t>
  </si>
  <si>
    <t xml:space="preserve"> Síla vrstvy 3-5cm</t>
  </si>
  <si>
    <t>VYTRHÁNÍ OBRUBY</t>
  </si>
  <si>
    <t xml:space="preserve"> Ležaté kladené do písku</t>
  </si>
  <si>
    <t>HLOUBENÍ KABELOVÉ RÝHY</t>
  </si>
  <si>
    <t xml:space="preserve"> Zemina třídy 3, šíře 350mm,hloubka 500mm</t>
  </si>
  <si>
    <t xml:space="preserve"> Zemina třídy 3, šíře 350mm,hloubka 800mm</t>
  </si>
  <si>
    <t xml:space="preserve"> Zemina třídy 3, šíře 500mm,hloubka 1200mm</t>
  </si>
  <si>
    <t xml:space="preserve"> Zemina třídy 3, šíře 100mm,hloubka 200mm</t>
  </si>
  <si>
    <t>ZŘÍZENÍ KABELOVÉHO LOŽE</t>
  </si>
  <si>
    <t xml:space="preserve"> Z prosáté zeminy, bez zakrytí, šíře do 65cm,tloušťka 5cm</t>
  </si>
  <si>
    <t>ZÁHOZ KABELOVÉ RÝHY</t>
  </si>
  <si>
    <t xml:space="preserve"> Zemina třídy 3, šíře 350mm,hloubka 1200mm</t>
  </si>
  <si>
    <t>ÚPRAVA POVRCHU</t>
  </si>
  <si>
    <t xml:space="preserve"> Položeni drnu</t>
  </si>
  <si>
    <t xml:space="preserve"> Osetí povrchu travou</t>
  </si>
  <si>
    <t>PODKLADOVÁ VRSTVA</t>
  </si>
  <si>
    <t xml:space="preserve"> Ze štěrku vrstva 10cm</t>
  </si>
  <si>
    <t>JÁMA PRO STOŽÁRY VER.OSVĚTLENÍ</t>
  </si>
  <si>
    <t>O OBJEMU DO 2 m3</t>
  </si>
  <si>
    <t xml:space="preserve"> Zemina třídy 3,ručně</t>
  </si>
  <si>
    <t>m3</t>
  </si>
  <si>
    <t>ZÁHOZ JÁMY,UPĚCHOVÁNÍ,ÚPRAVA</t>
  </si>
  <si>
    <t>POVRCHU</t>
  </si>
  <si>
    <t xml:space="preserve"> V zemine třídy 3-4</t>
  </si>
  <si>
    <t>NÁSYP ZEMINY VČETNĚ DUSÁNÍ</t>
  </si>
  <si>
    <t xml:space="preserve"> Násyp v zemine třídy 3-4</t>
  </si>
  <si>
    <t>ODVOZ ZEMINY</t>
  </si>
  <si>
    <t xml:space="preserve"> Naložení,rozhoz,úprava povrchu</t>
  </si>
  <si>
    <t xml:space="preserve">odvoz zeminy do 20 km </t>
  </si>
  <si>
    <t>uložení zeminy na skládku, skládkovné</t>
  </si>
  <si>
    <t xml:space="preserve">šterkopísek </t>
  </si>
  <si>
    <t>železobetonový prefabrikovaný základ pro vetknuté stožáry do 6m Sathea 450/450/750mm</t>
  </si>
  <si>
    <t>železobetonový prefabrikovaný základ pro vetknuté stožáry do 8m Sathea 550/5501050mm</t>
  </si>
  <si>
    <t>železobetonový prefabrikovaný základ pro vetknuté stožáry do 10m Sathea 650/650/1250mm</t>
  </si>
  <si>
    <t>jeřáb</t>
  </si>
  <si>
    <t>podkladový beton C12/15 do výkopu</t>
  </si>
  <si>
    <t>beton C25/30 - dobetonávky k typovým železobetonovým základům</t>
  </si>
  <si>
    <t>doprava -4x mix a 8m3, zona 1</t>
  </si>
  <si>
    <t>prostoj mixu - lití betonu do výkopu a základů</t>
  </si>
  <si>
    <t>Zemní práce - celkem</t>
  </si>
  <si>
    <t>Podružný materiál</t>
  </si>
  <si>
    <t>Elektromontáže - celkem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</si>
  <si>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</si>
  <si>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</si>
  <si>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</si>
  <si>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</si>
  <si>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</si>
  <si>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</si>
  <si>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</si>
  <si>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</si>
  <si>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</si>
  <si>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Nátěry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</si>
  <si>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</si>
  <si>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</si>
  <si>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</si>
  <si>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</si>
  <si>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</si>
  <si>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</si>
  <si>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</si>
  <si>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0,00%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</si>
  <si>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</si>
  <si>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</si>
  <si>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</si>
  <si>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</si>
  <si>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21%</t>
  </si>
  <si>
    <t>Základ a hodnota DPH 15%</t>
  </si>
  <si>
    <t>Náklady celkem s DPH</t>
  </si>
  <si>
    <t>Roční nárůst cen 0,00%</t>
  </si>
  <si>
    <t>Součty odstavců</t>
  </si>
  <si>
    <t xml:space="preserve">  Demontáže</t>
  </si>
  <si>
    <t xml:space="preserve">  Montážní materiál a práce</t>
  </si>
  <si>
    <t xml:space="preserve">    Kabeláže</t>
  </si>
  <si>
    <t xml:space="preserve">    Stožáry, svítidla a příslušenství</t>
  </si>
  <si>
    <t xml:space="preserve">    kabelové trasy, úložný materiál</t>
  </si>
  <si>
    <t xml:space="preserve">    Ostatní elektromontážní práce a materiál</t>
  </si>
  <si>
    <t xml:space="preserve">  Ostatní práce HZS</t>
  </si>
  <si>
    <t xml:space="preserve">  Zemní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</si>
</sst>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38"/>
      <scheme val="minor"/>
    </font>
    <font>
      <sz val="7"/>
      <color rgb="FF000000"/>
      <name val="敓潧⁥䥕蘀宩듸ԉ☸·_x0008_"/>
      <charset val="238"/>
    </font>
    <font>
      <b/>
      <sz val="9"/>
      <color rgb="FF000000"/>
      <name val="敓潧⁥䥕蘀宩듸ԉ☸·_x0008_"/>
      <charset val="238"/>
    </font>
    <font>
      <b/>
      <sz val="8"/>
      <color rgb="FF000000"/>
      <name val="敓潧⁥䥕蘀宩듸ԉ☸·_x0008_"/>
      <charset val="238"/>
    </font>
    <font>
      <b/>
      <sz val="7"/>
      <color rgb="FF000000"/>
      <name val="敓潧⁥䥕蘀宩듸ԉ☸·_x0008_"/>
      <charset val="238"/>
    </font>
    <font>
      <i/>
      <sz val="8"/>
      <color rgb="FF000000"/>
      <name val="敓潧⁥䥕蘀宩듸ԉ☸·_x0008_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wrapText="1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0" fontId="0" fillId="0" borderId="0" xfId="0" applyProtection="1"/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/>
  </sheetViews>
  <sheetFormatPr defaultRowHeight="14.4"/>
  <cols>
    <col min="1" max="1" width="30.33203125" style="1" bestFit="1" customWidth="1"/>
    <col min="2" max="2" width="7.109375" style="11" bestFit="1" customWidth="1"/>
    <col min="3" max="3" width="7.21875" style="11" bestFit="1" customWidth="1"/>
    <col min="6" max="6" width="0" style="10" hidden="1" customWidth="1"/>
  </cols>
  <sheetData>
    <row r="1" spans="1:4">
      <c r="A1" s="2" t="s">
        <v>0</v>
      </c>
      <c r="B1" s="12" t="s">
        <v>186</v>
      </c>
      <c r="C1" s="12" t="s">
        <v>187</v>
      </c>
      <c r="D1" s="3"/>
    </row>
    <row r="2" spans="1:4">
      <c r="A2" s="5" t="s">
        <v>188</v>
      </c>
      <c r="B2" s="14"/>
      <c r="C2" s="14"/>
      <c r="D2" s="3"/>
    </row>
    <row r="3" spans="1:4">
      <c r="A3" s="7" t="s">
        <v>189</v>
      </c>
      <c r="B3" s="15">
        <f>0</f>
        <v>0</v>
      </c>
      <c r="C3" s="15"/>
      <c r="D3" s="3"/>
    </row>
    <row r="4" spans="1:4">
      <c r="A4" s="7" t="s">
        <v>190</v>
      </c>
      <c r="B4" s="15">
        <f>B3 * Parametry!B16 / 100</f>
        <v>0</v>
      </c>
      <c r="C4" s="15">
        <f>B3 * Parametry!B17 / 100</f>
        <v>0</v>
      </c>
      <c r="D4" s="3"/>
    </row>
    <row r="5" spans="1:4">
      <c r="A5" s="7" t="s">
        <v>191</v>
      </c>
      <c r="B5" s="15"/>
      <c r="C5" s="15">
        <f>(Rozpočet!E143) + 0</f>
        <v>0</v>
      </c>
      <c r="D5" s="3"/>
    </row>
    <row r="6" spans="1:4">
      <c r="A6" s="7" t="s">
        <v>192</v>
      </c>
      <c r="B6" s="15"/>
      <c r="C6" s="15">
        <f>0 + (Rozpočet!G143) + 0</f>
        <v>0</v>
      </c>
      <c r="D6" s="3"/>
    </row>
    <row r="7" spans="1:4">
      <c r="A7" s="8" t="s">
        <v>193</v>
      </c>
      <c r="B7" s="18">
        <f>B3 + B4</f>
        <v>0</v>
      </c>
      <c r="C7" s="18">
        <f>C3 + C4 + C5 + C6</f>
        <v>0</v>
      </c>
      <c r="D7" s="3"/>
    </row>
    <row r="8" spans="1:4">
      <c r="A8" s="7" t="s">
        <v>194</v>
      </c>
      <c r="B8" s="15"/>
      <c r="C8" s="15">
        <f>(C5 + C6) * Parametry!B18 / 100</f>
        <v>0</v>
      </c>
      <c r="D8" s="3"/>
    </row>
    <row r="9" spans="1:4">
      <c r="A9" s="7" t="s">
        <v>195</v>
      </c>
      <c r="B9" s="15"/>
      <c r="C9" s="15">
        <f>0 + 0</f>
        <v>0</v>
      </c>
      <c r="D9" s="3"/>
    </row>
    <row r="10" spans="1:4">
      <c r="A10" s="7" t="s">
        <v>132</v>
      </c>
      <c r="B10" s="15"/>
      <c r="C10" s="15">
        <f>0 + 0</f>
        <v>0</v>
      </c>
      <c r="D10" s="3"/>
    </row>
    <row r="11" spans="1:4">
      <c r="A11" s="7" t="s">
        <v>196</v>
      </c>
      <c r="B11" s="15"/>
      <c r="C11" s="15">
        <f>(C9 + C10) * Parametry!B19 / 100</f>
        <v>0</v>
      </c>
      <c r="D11" s="3"/>
    </row>
    <row r="12" spans="1:4">
      <c r="A12" s="8" t="s">
        <v>197</v>
      </c>
      <c r="B12" s="18">
        <f>B7</f>
        <v>0</v>
      </c>
      <c r="C12" s="18">
        <f>C7 + C8 + C9 + C10 + C11</f>
        <v>0</v>
      </c>
      <c r="D12" s="3"/>
    </row>
    <row r="13" spans="1:4">
      <c r="A13" s="7" t="s">
        <v>198</v>
      </c>
      <c r="B13" s="15"/>
      <c r="C13" s="15">
        <f>(B12 + C12) * Parametry!B20 / 100</f>
        <v>0</v>
      </c>
      <c r="D13" s="3"/>
    </row>
    <row r="14" spans="1:4">
      <c r="A14" s="7" t="s">
        <v>199</v>
      </c>
      <c r="B14" s="15"/>
      <c r="C14" s="15">
        <f>(B12 + C12) * Parametry!B21 / 100</f>
        <v>0</v>
      </c>
      <c r="D14" s="3"/>
    </row>
    <row r="15" spans="1:4">
      <c r="A15" s="7" t="s">
        <v>200</v>
      </c>
      <c r="B15" s="15"/>
      <c r="C15" s="15">
        <f>(B7 + C7) * Parametry!B22 / 100</f>
        <v>0</v>
      </c>
      <c r="D15" s="3"/>
    </row>
    <row r="16" spans="1:4">
      <c r="A16" s="5" t="s">
        <v>201</v>
      </c>
      <c r="B16" s="14"/>
      <c r="C16" s="14">
        <f>B12 + C12 + C13 + C14 + C15</f>
        <v>0</v>
      </c>
      <c r="D16" s="3"/>
    </row>
    <row r="17" spans="1:4">
      <c r="A17" s="7" t="s">
        <v>14</v>
      </c>
      <c r="B17" s="15"/>
      <c r="C17" s="15"/>
      <c r="D17" s="3"/>
    </row>
    <row r="18" spans="1:4">
      <c r="A18" s="5" t="s">
        <v>202</v>
      </c>
      <c r="B18" s="14"/>
      <c r="C18" s="14"/>
      <c r="D18" s="3"/>
    </row>
    <row r="19" spans="1:4">
      <c r="A19" s="7" t="s">
        <v>203</v>
      </c>
      <c r="B19" s="15"/>
      <c r="C19" s="15">
        <f>C12 * Parametry!B23 / 100</f>
        <v>0</v>
      </c>
      <c r="D19" s="3"/>
    </row>
    <row r="20" spans="1:4">
      <c r="A20" s="7" t="s">
        <v>204</v>
      </c>
      <c r="B20" s="15"/>
      <c r="C20" s="15">
        <f>C12 * Parametry!B24 / 100</f>
        <v>0</v>
      </c>
      <c r="D20" s="3"/>
    </row>
    <row r="21" spans="1:4">
      <c r="A21" s="5" t="s">
        <v>205</v>
      </c>
      <c r="B21" s="14"/>
      <c r="C21" s="14">
        <f>C19 + C20</f>
        <v>0</v>
      </c>
      <c r="D21" s="3"/>
    </row>
    <row r="22" spans="1:4">
      <c r="A22" s="7" t="s">
        <v>206</v>
      </c>
      <c r="B22" s="15"/>
      <c r="C22" s="15">
        <f>Parametry!B25 * Parametry!B28 * (C16 * Parametry!B27)^Parametry!B26</f>
        <v>0</v>
      </c>
      <c r="D22" s="3"/>
    </row>
    <row r="23" spans="1:4">
      <c r="A23" s="7" t="s">
        <v>14</v>
      </c>
      <c r="B23" s="15"/>
      <c r="C23" s="15"/>
      <c r="D23" s="3"/>
    </row>
    <row r="24" spans="1:4">
      <c r="A24" s="4" t="s">
        <v>207</v>
      </c>
      <c r="B24" s="13"/>
      <c r="C24" s="13">
        <f>C16 + C21 + C22</f>
        <v>0</v>
      </c>
      <c r="D24" s="3"/>
    </row>
    <row r="25" spans="1:4">
      <c r="A25" s="7" t="s">
        <v>208</v>
      </c>
      <c r="B25" s="15">
        <f>(SUM(Rozpočet!E4,Rozpočet!E6:E15,Rozpočet!E20:E24,Rozpočet!E28:E55,Rozpočet!E59:E69,Rozpočet!E73:E76,Rozpočet!E81:E85,Rozpočet!E89:E138,Rozpočet!E142)) + (SUM(Rozpočet!G4,Rozpočet!G6:G15,Rozpočet!G20:G24,Rozpočet!G28:G55,Rozpočet!G59:G69,Rozpočet!G73:G76,Rozpočet!G81:G85,Rozpočet!G89:G138)) + B4 + C4 + C8 + C11 + C13 + C14 + C15 + C21 + C22</f>
        <v>0</v>
      </c>
      <c r="C25" s="15">
        <f>B25 * Parametry!B31 / 100</f>
        <v>0</v>
      </c>
      <c r="D25" s="3"/>
    </row>
    <row r="26" spans="1:4">
      <c r="A26" s="7" t="s">
        <v>209</v>
      </c>
      <c r="B26" s="15">
        <f>(SUM(Rozpočet!E6,Rozpočet!E10,Rozpočet!E13,Rozpočet!E20,Rozpočet!E23,Rozpočet!E47,Rozpočet!E49,Rozpočet!E51,Rozpočet!E62,Rozpočet!E66,Rozpočet!E68,Rozpočet!E73,Rozpočet!E89,Rozpočet!E91,Rozpočet!E93,Rozpočet!E95,Rozpočet!E97,Rozpočet!E99,Rozpočet!E101,Rozpočet!E106,Rozpočet!E108,Rozpočet!E113,Rozpočet!E116,Rozpočet!E118:E119,Rozpočet!E121:E122,Rozpočet!E124,Rozpočet!E126)) + (SUM(Rozpočet!G6,Rozpočet!G10,Rozpočet!G13,Rozpočet!G20,Rozpočet!G23,Rozpočet!G47,Rozpočet!G49,Rozpočet!G51,Rozpočet!G62,Rozpočet!G66,Rozpočet!G68,Rozpočet!G73,Rozpočet!G89,Rozpočet!G91,Rozpočet!G93,Rozpočet!G95,Rozpočet!G97,Rozpočet!G99,Rozpočet!G101,Rozpočet!G106,Rozpočet!G108,Rozpočet!G113,Rozpočet!G116,Rozpočet!G118:G119,Rozpočet!G121:G122,Rozpočet!G124,Rozpočet!G126))</f>
        <v>0</v>
      </c>
      <c r="C26" s="15">
        <f>B26 * Parametry!B32 / 100</f>
        <v>0</v>
      </c>
      <c r="D26" s="3"/>
    </row>
    <row r="27" spans="1:4">
      <c r="A27" s="4" t="s">
        <v>210</v>
      </c>
      <c r="B27" s="13"/>
      <c r="C27" s="13">
        <f>C24 + C25 + C26</f>
        <v>0</v>
      </c>
      <c r="D27" s="3"/>
    </row>
    <row r="28" spans="1:4">
      <c r="A28" s="7" t="s">
        <v>14</v>
      </c>
      <c r="B28" s="15"/>
      <c r="C28" s="15"/>
      <c r="D28" s="3"/>
    </row>
    <row r="29" spans="1:4">
      <c r="A29" s="7" t="s">
        <v>211</v>
      </c>
      <c r="B29" s="15"/>
      <c r="C29" s="15">
        <f>C24 * Parametry!B29 / 100</f>
        <v>0</v>
      </c>
      <c r="D29" s="3"/>
    </row>
    <row r="30" spans="1:4">
      <c r="A30" s="7" t="s">
        <v>211</v>
      </c>
      <c r="B30" s="15"/>
      <c r="C30" s="15">
        <f>C24 * Parametry!B30 / 100</f>
        <v>0</v>
      </c>
      <c r="D30" s="3"/>
    </row>
    <row r="31" spans="1:4">
      <c r="A31" s="5" t="s">
        <v>212</v>
      </c>
      <c r="B31" s="19" t="s">
        <v>52</v>
      </c>
      <c r="C31" s="19" t="s">
        <v>54</v>
      </c>
      <c r="D31" s="3"/>
    </row>
    <row r="32" spans="1:4">
      <c r="A32" s="7" t="s">
        <v>58</v>
      </c>
      <c r="B32" s="15">
        <f>(Rozpočet!E143)</f>
        <v>0</v>
      </c>
      <c r="C32" s="15">
        <f>(Rozpočet!G143)</f>
        <v>0</v>
      </c>
      <c r="D32" s="3"/>
    </row>
    <row r="33" spans="1:4">
      <c r="A33" s="7" t="s">
        <v>213</v>
      </c>
      <c r="B33" s="15">
        <f>(Rozpočet!E16)</f>
        <v>0</v>
      </c>
      <c r="C33" s="15">
        <f>(Rozpočet!G16)</f>
        <v>0</v>
      </c>
      <c r="D33" s="3"/>
    </row>
    <row r="34" spans="1:4">
      <c r="A34" s="7" t="s">
        <v>214</v>
      </c>
      <c r="B34" s="15">
        <f>(Rozpočet!E78)</f>
        <v>0</v>
      </c>
      <c r="C34" s="15">
        <f>(Rozpočet!G78)</f>
        <v>0</v>
      </c>
      <c r="D34" s="3"/>
    </row>
    <row r="35" spans="1:4">
      <c r="A35" s="7" t="s">
        <v>215</v>
      </c>
      <c r="B35" s="15">
        <f>(Rozpočet!E25)</f>
        <v>0</v>
      </c>
      <c r="C35" s="15">
        <f>(Rozpočet!G25)</f>
        <v>0</v>
      </c>
      <c r="D35" s="3"/>
    </row>
    <row r="36" spans="1:4">
      <c r="A36" s="7" t="s">
        <v>216</v>
      </c>
      <c r="B36" s="15">
        <f>(Rozpočet!E56)</f>
        <v>0</v>
      </c>
      <c r="C36" s="15">
        <f>(Rozpočet!G56)</f>
        <v>0</v>
      </c>
      <c r="D36" s="3"/>
    </row>
    <row r="37" spans="1:4">
      <c r="A37" s="7" t="s">
        <v>217</v>
      </c>
      <c r="B37" s="15">
        <f>(Rozpočet!E70)</f>
        <v>0</v>
      </c>
      <c r="C37" s="15">
        <f>(Rozpočet!G70)</f>
        <v>0</v>
      </c>
      <c r="D37" s="3"/>
    </row>
    <row r="38" spans="1:4">
      <c r="A38" s="7" t="s">
        <v>218</v>
      </c>
      <c r="B38" s="15">
        <f>(Rozpočet!E77)</f>
        <v>0</v>
      </c>
      <c r="C38" s="15">
        <f>(Rozpočet!G77)</f>
        <v>0</v>
      </c>
      <c r="D38" s="3"/>
    </row>
    <row r="39" spans="1:4">
      <c r="A39" s="7" t="s">
        <v>219</v>
      </c>
      <c r="B39" s="15">
        <f>(Rozpočet!E86)</f>
        <v>0</v>
      </c>
      <c r="C39" s="15">
        <f>(Rozpočet!G86)</f>
        <v>0</v>
      </c>
      <c r="D39" s="3"/>
    </row>
    <row r="40" spans="1:4">
      <c r="A40" s="7" t="s">
        <v>220</v>
      </c>
      <c r="B40" s="15">
        <f>(Rozpočet!E139)</f>
        <v>0</v>
      </c>
      <c r="C40" s="15">
        <f>(Rozpočet!G139)</f>
        <v>0</v>
      </c>
      <c r="D40" s="3"/>
    </row>
    <row r="41" spans="1:4">
      <c r="A41" s="7" t="s">
        <v>14</v>
      </c>
      <c r="B41" s="15"/>
      <c r="C41" s="15"/>
      <c r="D41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workbookViewId="0"/>
  </sheetViews>
  <sheetFormatPr defaultRowHeight="14.4"/>
  <cols>
    <col min="1" max="1" width="188.109375" style="1" bestFit="1" customWidth="1"/>
    <col min="2" max="2" width="3.77734375" style="1" bestFit="1" customWidth="1"/>
    <col min="3" max="3" width="5" style="11" bestFit="1" customWidth="1"/>
    <col min="4" max="4" width="5.5546875" style="11" bestFit="1" customWidth="1"/>
    <col min="5" max="5" width="10.33203125" style="11" bestFit="1" customWidth="1"/>
    <col min="6" max="6" width="5" style="11" bestFit="1" customWidth="1"/>
    <col min="7" max="7" width="9.77734375" style="11" bestFit="1" customWidth="1"/>
    <col min="8" max="8" width="4.109375" style="11" bestFit="1" customWidth="1"/>
    <col min="9" max="9" width="8.88671875" style="11"/>
    <col min="12" max="12" width="2" style="10" hidden="1" customWidth="1"/>
  </cols>
  <sheetData>
    <row r="1" spans="1:12">
      <c r="A1" s="2" t="s">
        <v>0</v>
      </c>
      <c r="B1" s="2" t="s">
        <v>50</v>
      </c>
      <c r="C1" s="12" t="s">
        <v>51</v>
      </c>
      <c r="D1" s="12" t="s">
        <v>52</v>
      </c>
      <c r="E1" s="12" t="s">
        <v>53</v>
      </c>
      <c r="F1" s="12" t="s">
        <v>54</v>
      </c>
      <c r="G1" s="12" t="s">
        <v>55</v>
      </c>
      <c r="H1" s="12" t="s">
        <v>56</v>
      </c>
      <c r="I1" s="12" t="s">
        <v>57</v>
      </c>
      <c r="J1" s="3"/>
      <c r="K1" s="3"/>
      <c r="L1" s="10">
        <f>Parametry!B33/100*E7+Parametry!B33/100*E8+Parametry!B33/100*E9+Parametry!B33/100*E11+Parametry!B33/100*E12+Parametry!B33/100*E14+Parametry!B33/100*E15+Parametry!B33/100*E21+Parametry!B33/100*E22+Parametry!B33/100*E24+Parametry!B33/100*E30+Parametry!B33/100*E31+Parametry!B33/100*E32+Parametry!B33/100*E33+Parametry!B33/100*E41+Parametry!B33/100*E42+Parametry!B33/100*E43+Parametry!B33/100*E44+Parametry!B33/100*E45+Parametry!B33/100*E46+Parametry!B33/100*E48+Parametry!B33/100*E50+Parametry!B33/100*E52</f>
        <v>0</v>
      </c>
    </row>
    <row r="2" spans="1:12">
      <c r="A2" s="4" t="s">
        <v>58</v>
      </c>
      <c r="B2" s="4" t="s">
        <v>14</v>
      </c>
      <c r="C2" s="13"/>
      <c r="D2" s="13"/>
      <c r="E2" s="13"/>
      <c r="F2" s="13"/>
      <c r="G2" s="13"/>
      <c r="H2" s="13"/>
      <c r="I2" s="13"/>
      <c r="J2" s="3"/>
      <c r="K2" s="3"/>
      <c r="L2" s="10">
        <f>L1+Parametry!B33/100*E53+Parametry!B33/100*E54+Parametry!B33/100*E59+Parametry!B33/100*E60+Parametry!B33/100*E61+Parametry!B33/100*E63+Parametry!B33/100*E64+Parametry!B33/100*E67+Parametry!B33/100*E69+Parametry!B33/100*E74+Parametry!B33/100*E75+Parametry!B33/100*E76+Parametry!B33/100*E90+Parametry!B33/100*E92+Parametry!B33/100*E94+Parametry!B33/100*E96+Parametry!B33/100*E98+Parametry!B33/100*E100+Parametry!B33/100*E102+Parametry!B33/100*E103+Parametry!B33/100*E104+Parametry!B33/100*E105</f>
        <v>0</v>
      </c>
    </row>
    <row r="3" spans="1:12">
      <c r="A3" s="5" t="s">
        <v>59</v>
      </c>
      <c r="B3" s="5" t="s">
        <v>14</v>
      </c>
      <c r="C3" s="14"/>
      <c r="D3" s="14"/>
      <c r="E3" s="14"/>
      <c r="F3" s="14"/>
      <c r="G3" s="14"/>
      <c r="H3" s="14"/>
      <c r="I3" s="14"/>
      <c r="J3" s="3"/>
      <c r="K3" s="3"/>
    </row>
    <row r="4" spans="1:12">
      <c r="A4" s="7" t="s">
        <v>60</v>
      </c>
      <c r="B4" s="7" t="s">
        <v>61</v>
      </c>
      <c r="C4" s="15">
        <v>10</v>
      </c>
      <c r="D4" s="15"/>
      <c r="E4" s="15">
        <f>C4*D4</f>
        <v>0</v>
      </c>
      <c r="F4" s="15"/>
      <c r="G4" s="15">
        <f>C4*F4</f>
        <v>0</v>
      </c>
      <c r="H4" s="15">
        <f>D4+F4</f>
        <v>0</v>
      </c>
      <c r="I4" s="15">
        <f>E4+G4</f>
        <v>0</v>
      </c>
      <c r="J4" s="3"/>
      <c r="K4" s="3"/>
    </row>
    <row r="5" spans="1:12">
      <c r="A5" s="7" t="s">
        <v>62</v>
      </c>
      <c r="B5" s="7" t="s">
        <v>14</v>
      </c>
      <c r="C5" s="15"/>
      <c r="D5" s="15"/>
      <c r="E5" s="15"/>
      <c r="F5" s="15"/>
      <c r="G5" s="15"/>
      <c r="H5" s="15">
        <f>D5+F5</f>
        <v>0</v>
      </c>
      <c r="I5" s="15">
        <f>E5+G5</f>
        <v>0</v>
      </c>
      <c r="J5" s="3"/>
      <c r="K5" s="3"/>
    </row>
    <row r="6" spans="1:12">
      <c r="A6" s="16" t="s">
        <v>63</v>
      </c>
      <c r="B6" s="16" t="s">
        <v>14</v>
      </c>
      <c r="C6" s="17"/>
      <c r="D6" s="17"/>
      <c r="E6" s="17"/>
      <c r="F6" s="17"/>
      <c r="G6" s="17"/>
      <c r="H6" s="17"/>
      <c r="I6" s="17"/>
      <c r="J6" s="3"/>
      <c r="K6" s="3"/>
    </row>
    <row r="7" spans="1:12">
      <c r="A7" s="7" t="s">
        <v>64</v>
      </c>
      <c r="B7" s="7" t="s">
        <v>65</v>
      </c>
      <c r="C7" s="15">
        <v>110</v>
      </c>
      <c r="D7" s="15"/>
      <c r="E7" s="15">
        <f>C7*D7</f>
        <v>0</v>
      </c>
      <c r="F7" s="15"/>
      <c r="G7" s="15">
        <f>C7*F7</f>
        <v>0</v>
      </c>
      <c r="H7" s="15">
        <f>D7+F7</f>
        <v>0</v>
      </c>
      <c r="I7" s="15">
        <f>E7+G7</f>
        <v>0</v>
      </c>
      <c r="J7" s="3"/>
      <c r="K7" s="3"/>
    </row>
    <row r="8" spans="1:12">
      <c r="A8" s="7" t="s">
        <v>66</v>
      </c>
      <c r="B8" s="7" t="s">
        <v>65</v>
      </c>
      <c r="C8" s="15">
        <v>330</v>
      </c>
      <c r="D8" s="15"/>
      <c r="E8" s="15">
        <f>C8*D8</f>
        <v>0</v>
      </c>
      <c r="F8" s="15"/>
      <c r="G8" s="15">
        <f>C8*F8</f>
        <v>0</v>
      </c>
      <c r="H8" s="15">
        <f>D8+F8</f>
        <v>0</v>
      </c>
      <c r="I8" s="15">
        <f>E8+G8</f>
        <v>0</v>
      </c>
      <c r="J8" s="3"/>
      <c r="K8" s="3"/>
    </row>
    <row r="9" spans="1:12">
      <c r="A9" s="7" t="s">
        <v>67</v>
      </c>
      <c r="B9" s="7" t="s">
        <v>68</v>
      </c>
      <c r="C9" s="15">
        <v>186</v>
      </c>
      <c r="D9" s="15"/>
      <c r="E9" s="15">
        <f>C9*D9</f>
        <v>0</v>
      </c>
      <c r="F9" s="15"/>
      <c r="G9" s="15">
        <f>C9*F9</f>
        <v>0</v>
      </c>
      <c r="H9" s="15">
        <f>D9+F9</f>
        <v>0</v>
      </c>
      <c r="I9" s="15">
        <f>E9+G9</f>
        <v>0</v>
      </c>
      <c r="J9" s="3"/>
      <c r="K9" s="3"/>
    </row>
    <row r="10" spans="1:12">
      <c r="A10" s="16" t="s">
        <v>69</v>
      </c>
      <c r="B10" s="16" t="s">
        <v>14</v>
      </c>
      <c r="C10" s="17"/>
      <c r="D10" s="17"/>
      <c r="E10" s="17"/>
      <c r="F10" s="17"/>
      <c r="G10" s="17"/>
      <c r="H10" s="17"/>
      <c r="I10" s="17"/>
      <c r="J10" s="3"/>
      <c r="K10" s="3"/>
    </row>
    <row r="11" spans="1:12">
      <c r="A11" s="7" t="s">
        <v>70</v>
      </c>
      <c r="B11" s="7" t="s">
        <v>61</v>
      </c>
      <c r="C11" s="15">
        <v>200</v>
      </c>
      <c r="D11" s="15"/>
      <c r="E11" s="15">
        <f>C11*D11</f>
        <v>0</v>
      </c>
      <c r="F11" s="15"/>
      <c r="G11" s="15">
        <f>C11*F11</f>
        <v>0</v>
      </c>
      <c r="H11" s="15">
        <f>D11+F11</f>
        <v>0</v>
      </c>
      <c r="I11" s="15">
        <f>E11+G11</f>
        <v>0</v>
      </c>
      <c r="J11" s="3"/>
      <c r="K11" s="3"/>
    </row>
    <row r="12" spans="1:12">
      <c r="A12" s="7" t="s">
        <v>71</v>
      </c>
      <c r="B12" s="7" t="s">
        <v>61</v>
      </c>
      <c r="C12" s="15">
        <v>80</v>
      </c>
      <c r="D12" s="15"/>
      <c r="E12" s="15">
        <f>C12*D12</f>
        <v>0</v>
      </c>
      <c r="F12" s="15"/>
      <c r="G12" s="15">
        <f>C12*F12</f>
        <v>0</v>
      </c>
      <c r="H12" s="15">
        <f>D12+F12</f>
        <v>0</v>
      </c>
      <c r="I12" s="15">
        <f>E12+G12</f>
        <v>0</v>
      </c>
      <c r="J12" s="3"/>
      <c r="K12" s="3"/>
    </row>
    <row r="13" spans="1:12">
      <c r="A13" s="16" t="s">
        <v>72</v>
      </c>
      <c r="B13" s="16" t="s">
        <v>14</v>
      </c>
      <c r="C13" s="17"/>
      <c r="D13" s="17"/>
      <c r="E13" s="17"/>
      <c r="F13" s="17"/>
      <c r="G13" s="17"/>
      <c r="H13" s="17"/>
      <c r="I13" s="17"/>
      <c r="J13" s="3"/>
      <c r="K13" s="3"/>
    </row>
    <row r="14" spans="1:12">
      <c r="A14" s="7" t="s">
        <v>73</v>
      </c>
      <c r="B14" s="7" t="s">
        <v>65</v>
      </c>
      <c r="C14" s="15">
        <v>120</v>
      </c>
      <c r="D14" s="15"/>
      <c r="E14" s="15">
        <f>C14*D14</f>
        <v>0</v>
      </c>
      <c r="F14" s="15"/>
      <c r="G14" s="15">
        <f>C14*F14</f>
        <v>0</v>
      </c>
      <c r="H14" s="15">
        <f>D14+F14</f>
        <v>0</v>
      </c>
      <c r="I14" s="15">
        <f>E14+G14</f>
        <v>0</v>
      </c>
      <c r="J14" s="3"/>
      <c r="K14" s="3"/>
    </row>
    <row r="15" spans="1:12">
      <c r="A15" s="7" t="s">
        <v>67</v>
      </c>
      <c r="B15" s="7" t="s">
        <v>68</v>
      </c>
      <c r="C15" s="15">
        <v>75</v>
      </c>
      <c r="D15" s="15"/>
      <c r="E15" s="15">
        <f>C15*D15</f>
        <v>0</v>
      </c>
      <c r="F15" s="15"/>
      <c r="G15" s="15">
        <f>C15*F15</f>
        <v>0</v>
      </c>
      <c r="H15" s="15">
        <f>D15+F15</f>
        <v>0</v>
      </c>
      <c r="I15" s="15">
        <f>E15+G15</f>
        <v>0</v>
      </c>
      <c r="J15" s="3"/>
      <c r="K15" s="3"/>
    </row>
    <row r="16" spans="1:12">
      <c r="A16" s="5" t="s">
        <v>74</v>
      </c>
      <c r="B16" s="5" t="s">
        <v>14</v>
      </c>
      <c r="C16" s="14"/>
      <c r="D16" s="14"/>
      <c r="E16" s="14">
        <f>SUM(E4:E15)</f>
        <v>0</v>
      </c>
      <c r="F16" s="14"/>
      <c r="G16" s="14">
        <f>SUM(G4:G15)</f>
        <v>0</v>
      </c>
      <c r="H16" s="14"/>
      <c r="I16" s="14">
        <f>SUM(I4:I15)</f>
        <v>0</v>
      </c>
      <c r="J16" s="3"/>
      <c r="K16" s="3"/>
    </row>
    <row r="17" spans="1:11">
      <c r="A17" s="7" t="s">
        <v>14</v>
      </c>
      <c r="B17" s="7" t="s">
        <v>14</v>
      </c>
      <c r="C17" s="15"/>
      <c r="D17" s="15"/>
      <c r="E17" s="15"/>
      <c r="F17" s="15"/>
      <c r="G17" s="15"/>
      <c r="H17" s="15">
        <f>D17+F17</f>
        <v>0</v>
      </c>
      <c r="I17" s="15">
        <f>E17+G17</f>
        <v>0</v>
      </c>
      <c r="J17" s="3"/>
      <c r="K17" s="3"/>
    </row>
    <row r="18" spans="1:11">
      <c r="A18" s="5" t="s">
        <v>75</v>
      </c>
      <c r="B18" s="5" t="s">
        <v>14</v>
      </c>
      <c r="C18" s="14"/>
      <c r="D18" s="14"/>
      <c r="E18" s="14"/>
      <c r="F18" s="14"/>
      <c r="G18" s="14"/>
      <c r="H18" s="14"/>
      <c r="I18" s="14"/>
      <c r="J18" s="3"/>
      <c r="K18" s="3"/>
    </row>
    <row r="19" spans="1:11">
      <c r="A19" s="8" t="s">
        <v>76</v>
      </c>
      <c r="B19" s="8" t="s">
        <v>14</v>
      </c>
      <c r="C19" s="18"/>
      <c r="D19" s="18"/>
      <c r="E19" s="18"/>
      <c r="F19" s="18"/>
      <c r="G19" s="18"/>
      <c r="H19" s="18"/>
      <c r="I19" s="18"/>
      <c r="J19" s="3"/>
      <c r="K19" s="3"/>
    </row>
    <row r="20" spans="1:11">
      <c r="A20" s="16" t="s">
        <v>63</v>
      </c>
      <c r="B20" s="16" t="s">
        <v>14</v>
      </c>
      <c r="C20" s="17"/>
      <c r="D20" s="17"/>
      <c r="E20" s="17"/>
      <c r="F20" s="17"/>
      <c r="G20" s="17"/>
      <c r="H20" s="17"/>
      <c r="I20" s="17"/>
      <c r="J20" s="3"/>
      <c r="K20" s="3"/>
    </row>
    <row r="21" spans="1:11">
      <c r="A21" s="7" t="s">
        <v>66</v>
      </c>
      <c r="B21" s="7" t="s">
        <v>65</v>
      </c>
      <c r="C21" s="15">
        <v>650</v>
      </c>
      <c r="D21" s="15"/>
      <c r="E21" s="15">
        <f>C21*D21</f>
        <v>0</v>
      </c>
      <c r="F21" s="15"/>
      <c r="G21" s="15">
        <f>C21*F21</f>
        <v>0</v>
      </c>
      <c r="H21" s="15">
        <f>D21+F21</f>
        <v>0</v>
      </c>
      <c r="I21" s="15">
        <f>E21+G21</f>
        <v>0</v>
      </c>
      <c r="J21" s="3"/>
      <c r="K21" s="3"/>
    </row>
    <row r="22" spans="1:11">
      <c r="A22" s="7" t="s">
        <v>64</v>
      </c>
      <c r="B22" s="7" t="s">
        <v>65</v>
      </c>
      <c r="C22" s="15">
        <v>230</v>
      </c>
      <c r="D22" s="15"/>
      <c r="E22" s="15">
        <f>C22*D22</f>
        <v>0</v>
      </c>
      <c r="F22" s="15"/>
      <c r="G22" s="15">
        <f>C22*F22</f>
        <v>0</v>
      </c>
      <c r="H22" s="15">
        <f>D22+F22</f>
        <v>0</v>
      </c>
      <c r="I22" s="15">
        <f>E22+G22</f>
        <v>0</v>
      </c>
      <c r="J22" s="3"/>
      <c r="K22" s="3"/>
    </row>
    <row r="23" spans="1:11">
      <c r="A23" s="16" t="s">
        <v>77</v>
      </c>
      <c r="B23" s="16" t="s">
        <v>14</v>
      </c>
      <c r="C23" s="17"/>
      <c r="D23" s="17"/>
      <c r="E23" s="17"/>
      <c r="F23" s="17"/>
      <c r="G23" s="17"/>
      <c r="H23" s="17"/>
      <c r="I23" s="17"/>
      <c r="J23" s="3"/>
      <c r="K23" s="3"/>
    </row>
    <row r="24" spans="1:11">
      <c r="A24" s="7" t="s">
        <v>67</v>
      </c>
      <c r="B24" s="7" t="s">
        <v>68</v>
      </c>
      <c r="C24" s="15">
        <v>480</v>
      </c>
      <c r="D24" s="15"/>
      <c r="E24" s="15">
        <f>C24*D24</f>
        <v>0</v>
      </c>
      <c r="F24" s="15"/>
      <c r="G24" s="15">
        <f>C24*F24</f>
        <v>0</v>
      </c>
      <c r="H24" s="15">
        <f>D24+F24</f>
        <v>0</v>
      </c>
      <c r="I24" s="15">
        <f>E24+G24</f>
        <v>0</v>
      </c>
      <c r="J24" s="3"/>
      <c r="K24" s="3"/>
    </row>
    <row r="25" spans="1:11">
      <c r="A25" s="8" t="s">
        <v>78</v>
      </c>
      <c r="B25" s="8" t="s">
        <v>14</v>
      </c>
      <c r="C25" s="18"/>
      <c r="D25" s="18"/>
      <c r="E25" s="18">
        <f>SUM(E20:E24)</f>
        <v>0</v>
      </c>
      <c r="F25" s="18"/>
      <c r="G25" s="18">
        <f>SUM(G20:G24)</f>
        <v>0</v>
      </c>
      <c r="H25" s="18"/>
      <c r="I25" s="18">
        <f>SUM(I20:I24)</f>
        <v>0</v>
      </c>
      <c r="J25" s="3"/>
      <c r="K25" s="3"/>
    </row>
    <row r="26" spans="1:11">
      <c r="A26" s="7" t="s">
        <v>14</v>
      </c>
      <c r="B26" s="7" t="s">
        <v>14</v>
      </c>
      <c r="C26" s="15"/>
      <c r="D26" s="15"/>
      <c r="E26" s="15"/>
      <c r="F26" s="15"/>
      <c r="G26" s="15"/>
      <c r="H26" s="15">
        <f>D26+F26</f>
        <v>0</v>
      </c>
      <c r="I26" s="15">
        <f>E26+G26</f>
        <v>0</v>
      </c>
      <c r="J26" s="3"/>
      <c r="K26" s="3"/>
    </row>
    <row r="27" spans="1:11">
      <c r="A27" s="8" t="s">
        <v>79</v>
      </c>
      <c r="B27" s="8" t="s">
        <v>14</v>
      </c>
      <c r="C27" s="18"/>
      <c r="D27" s="18"/>
      <c r="E27" s="18"/>
      <c r="F27" s="18"/>
      <c r="G27" s="18"/>
      <c r="H27" s="18"/>
      <c r="I27" s="18"/>
      <c r="J27" s="3"/>
      <c r="K27" s="3"/>
    </row>
    <row r="28" spans="1:11">
      <c r="A28" s="7" t="s">
        <v>80</v>
      </c>
      <c r="B28" s="7" t="s">
        <v>61</v>
      </c>
      <c r="C28" s="15">
        <v>12</v>
      </c>
      <c r="D28" s="15"/>
      <c r="E28" s="15">
        <f>C28*D28</f>
        <v>0</v>
      </c>
      <c r="F28" s="15"/>
      <c r="G28" s="15">
        <f>C28*F28</f>
        <v>0</v>
      </c>
      <c r="H28" s="15">
        <f>D28+F28</f>
        <v>0</v>
      </c>
      <c r="I28" s="15">
        <f>E28+G28</f>
        <v>0</v>
      </c>
      <c r="J28" s="3"/>
      <c r="K28" s="3"/>
    </row>
    <row r="29" spans="1:11">
      <c r="A29" s="7" t="s">
        <v>81</v>
      </c>
      <c r="B29" s="7" t="s">
        <v>61</v>
      </c>
      <c r="C29" s="15">
        <v>2</v>
      </c>
      <c r="D29" s="15"/>
      <c r="E29" s="15">
        <f>C29*D29</f>
        <v>0</v>
      </c>
      <c r="F29" s="15"/>
      <c r="G29" s="15">
        <f>C29*F29</f>
        <v>0</v>
      </c>
      <c r="H29" s="15">
        <f>D29+F29</f>
        <v>0</v>
      </c>
      <c r="I29" s="15">
        <f>E29+G29</f>
        <v>0</v>
      </c>
      <c r="J29" s="3"/>
      <c r="K29" s="3"/>
    </row>
    <row r="30" spans="1:11">
      <c r="A30" s="7" t="s">
        <v>82</v>
      </c>
      <c r="B30" s="7" t="s">
        <v>61</v>
      </c>
      <c r="C30" s="15">
        <v>11</v>
      </c>
      <c r="D30" s="15"/>
      <c r="E30" s="15">
        <f>C30*D30</f>
        <v>0</v>
      </c>
      <c r="F30" s="15"/>
      <c r="G30" s="15">
        <f>C30*F30</f>
        <v>0</v>
      </c>
      <c r="H30" s="15">
        <f>D30+F30</f>
        <v>0</v>
      </c>
      <c r="I30" s="15">
        <f>E30+G30</f>
        <v>0</v>
      </c>
      <c r="J30" s="3"/>
      <c r="K30" s="3"/>
    </row>
    <row r="31" spans="1:11">
      <c r="A31" s="7" t="s">
        <v>83</v>
      </c>
      <c r="B31" s="7" t="s">
        <v>61</v>
      </c>
      <c r="C31" s="15">
        <v>12</v>
      </c>
      <c r="D31" s="15"/>
      <c r="E31" s="15">
        <f>C31*D31</f>
        <v>0</v>
      </c>
      <c r="F31" s="15"/>
      <c r="G31" s="15">
        <f>C31*F31</f>
        <v>0</v>
      </c>
      <c r="H31" s="15">
        <f>D31+F31</f>
        <v>0</v>
      </c>
      <c r="I31" s="15">
        <f>E31+G31</f>
        <v>0</v>
      </c>
      <c r="J31" s="3"/>
      <c r="K31" s="3"/>
    </row>
    <row r="32" spans="1:11">
      <c r="A32" s="7" t="s">
        <v>84</v>
      </c>
      <c r="B32" s="7" t="s">
        <v>61</v>
      </c>
      <c r="C32" s="15">
        <v>2</v>
      </c>
      <c r="D32" s="15"/>
      <c r="E32" s="15">
        <f>C32*D32</f>
        <v>0</v>
      </c>
      <c r="F32" s="15"/>
      <c r="G32" s="15">
        <f>C32*F32</f>
        <v>0</v>
      </c>
      <c r="H32" s="15">
        <f>D32+F32</f>
        <v>0</v>
      </c>
      <c r="I32" s="15">
        <f>E32+G32</f>
        <v>0</v>
      </c>
      <c r="J32" s="3"/>
      <c r="K32" s="3"/>
    </row>
    <row r="33" spans="1:11">
      <c r="A33" s="7" t="s">
        <v>85</v>
      </c>
      <c r="B33" s="7" t="s">
        <v>61</v>
      </c>
      <c r="C33" s="15">
        <v>11</v>
      </c>
      <c r="D33" s="15"/>
      <c r="E33" s="15">
        <f>C33*D33</f>
        <v>0</v>
      </c>
      <c r="F33" s="15"/>
      <c r="G33" s="15">
        <f>C33*F33</f>
        <v>0</v>
      </c>
      <c r="H33" s="15">
        <f>D33+F33</f>
        <v>0</v>
      </c>
      <c r="I33" s="15">
        <f>E33+G33</f>
        <v>0</v>
      </c>
      <c r="J33" s="3"/>
      <c r="K33" s="3"/>
    </row>
    <row r="34" spans="1:11">
      <c r="A34" s="7" t="s">
        <v>86</v>
      </c>
      <c r="B34" s="7" t="s">
        <v>61</v>
      </c>
      <c r="C34" s="15">
        <v>12</v>
      </c>
      <c r="D34" s="15"/>
      <c r="E34" s="15">
        <f>C34*D34</f>
        <v>0</v>
      </c>
      <c r="F34" s="15"/>
      <c r="G34" s="15">
        <f>C34*F34</f>
        <v>0</v>
      </c>
      <c r="H34" s="15">
        <f>D34+F34</f>
        <v>0</v>
      </c>
      <c r="I34" s="15">
        <f>E34+G34</f>
        <v>0</v>
      </c>
      <c r="J34" s="3"/>
      <c r="K34" s="3"/>
    </row>
    <row r="35" spans="1:11">
      <c r="A35" s="7" t="s">
        <v>87</v>
      </c>
      <c r="B35" s="7" t="s">
        <v>61</v>
      </c>
      <c r="C35" s="15">
        <v>11</v>
      </c>
      <c r="D35" s="15"/>
      <c r="E35" s="15">
        <f>C35*D35</f>
        <v>0</v>
      </c>
      <c r="F35" s="15"/>
      <c r="G35" s="15">
        <f>C35*F35</f>
        <v>0</v>
      </c>
      <c r="H35" s="15">
        <f>D35+F35</f>
        <v>0</v>
      </c>
      <c r="I35" s="15">
        <f>E35+G35</f>
        <v>0</v>
      </c>
      <c r="J35" s="3"/>
      <c r="K35" s="3"/>
    </row>
    <row r="36" spans="1:11">
      <c r="A36" s="7" t="s">
        <v>88</v>
      </c>
      <c r="B36" s="7" t="s">
        <v>61</v>
      </c>
      <c r="C36" s="15">
        <v>1</v>
      </c>
      <c r="D36" s="15"/>
      <c r="E36" s="15">
        <f>C36*D36</f>
        <v>0</v>
      </c>
      <c r="F36" s="15"/>
      <c r="G36" s="15">
        <f>C36*F36</f>
        <v>0</v>
      </c>
      <c r="H36" s="15">
        <f>D36+F36</f>
        <v>0</v>
      </c>
      <c r="I36" s="15">
        <f>E36+G36</f>
        <v>0</v>
      </c>
      <c r="J36" s="3"/>
      <c r="K36" s="3"/>
    </row>
    <row r="37" spans="1:11">
      <c r="A37" s="7" t="s">
        <v>89</v>
      </c>
      <c r="B37" s="7" t="s">
        <v>61</v>
      </c>
      <c r="C37" s="15">
        <v>1</v>
      </c>
      <c r="D37" s="15"/>
      <c r="E37" s="15">
        <f>C37*D37</f>
        <v>0</v>
      </c>
      <c r="F37" s="15"/>
      <c r="G37" s="15">
        <f>C37*F37</f>
        <v>0</v>
      </c>
      <c r="H37" s="15">
        <f>D37+F37</f>
        <v>0</v>
      </c>
      <c r="I37" s="15">
        <f>E37+G37</f>
        <v>0</v>
      </c>
      <c r="J37" s="3"/>
      <c r="K37" s="3"/>
    </row>
    <row r="38" spans="1:11">
      <c r="A38" s="7" t="s">
        <v>90</v>
      </c>
      <c r="B38" s="7" t="s">
        <v>61</v>
      </c>
      <c r="C38" s="15">
        <v>12</v>
      </c>
      <c r="D38" s="15"/>
      <c r="E38" s="15">
        <f>C38*D38</f>
        <v>0</v>
      </c>
      <c r="F38" s="15"/>
      <c r="G38" s="15">
        <f>C38*F38</f>
        <v>0</v>
      </c>
      <c r="H38" s="15">
        <f>D38+F38</f>
        <v>0</v>
      </c>
      <c r="I38" s="15">
        <f>E38+G38</f>
        <v>0</v>
      </c>
      <c r="J38" s="3"/>
      <c r="K38" s="3"/>
    </row>
    <row r="39" spans="1:11">
      <c r="A39" s="7" t="s">
        <v>91</v>
      </c>
      <c r="B39" s="7" t="s">
        <v>61</v>
      </c>
      <c r="C39" s="15">
        <v>11</v>
      </c>
      <c r="D39" s="15"/>
      <c r="E39" s="15">
        <f>C39*D39</f>
        <v>0</v>
      </c>
      <c r="F39" s="15"/>
      <c r="G39" s="15">
        <f>C39*F39</f>
        <v>0</v>
      </c>
      <c r="H39" s="15">
        <f>D39+F39</f>
        <v>0</v>
      </c>
      <c r="I39" s="15">
        <f>E39+G39</f>
        <v>0</v>
      </c>
      <c r="J39" s="3"/>
      <c r="K39" s="3"/>
    </row>
    <row r="40" spans="1:11">
      <c r="A40" s="7" t="s">
        <v>92</v>
      </c>
      <c r="B40" s="7" t="s">
        <v>61</v>
      </c>
      <c r="C40" s="15">
        <v>2</v>
      </c>
      <c r="D40" s="15"/>
      <c r="E40" s="15">
        <f>C40*D40</f>
        <v>0</v>
      </c>
      <c r="F40" s="15"/>
      <c r="G40" s="15">
        <f>C40*F40</f>
        <v>0</v>
      </c>
      <c r="H40" s="15">
        <f>D40+F40</f>
        <v>0</v>
      </c>
      <c r="I40" s="15">
        <f>E40+G40</f>
        <v>0</v>
      </c>
      <c r="J40" s="3"/>
      <c r="K40" s="3"/>
    </row>
    <row r="41" spans="1:11">
      <c r="A41" s="7" t="s">
        <v>93</v>
      </c>
      <c r="B41" s="7" t="s">
        <v>61</v>
      </c>
      <c r="C41" s="15">
        <v>6</v>
      </c>
      <c r="D41" s="15"/>
      <c r="E41" s="15">
        <f>C41*D41</f>
        <v>0</v>
      </c>
      <c r="F41" s="15"/>
      <c r="G41" s="15">
        <f>C41*F41</f>
        <v>0</v>
      </c>
      <c r="H41" s="15">
        <f>D41+F41</f>
        <v>0</v>
      </c>
      <c r="I41" s="15">
        <f>E41+G41</f>
        <v>0</v>
      </c>
      <c r="J41" s="3"/>
      <c r="K41" s="3"/>
    </row>
    <row r="42" spans="1:11">
      <c r="A42" s="7" t="s">
        <v>94</v>
      </c>
      <c r="B42" s="7" t="s">
        <v>61</v>
      </c>
      <c r="C42" s="15">
        <v>7</v>
      </c>
      <c r="D42" s="15"/>
      <c r="E42" s="15">
        <f>C42*D42</f>
        <v>0</v>
      </c>
      <c r="F42" s="15"/>
      <c r="G42" s="15">
        <f>C42*F42</f>
        <v>0</v>
      </c>
      <c r="H42" s="15">
        <f>D42+F42</f>
        <v>0</v>
      </c>
      <c r="I42" s="15">
        <f>E42+G42</f>
        <v>0</v>
      </c>
      <c r="J42" s="3"/>
      <c r="K42" s="3"/>
    </row>
    <row r="43" spans="1:11">
      <c r="A43" s="7" t="s">
        <v>95</v>
      </c>
      <c r="B43" s="7" t="s">
        <v>61</v>
      </c>
      <c r="C43" s="15">
        <v>1</v>
      </c>
      <c r="D43" s="15"/>
      <c r="E43" s="15">
        <f>C43*D43</f>
        <v>0</v>
      </c>
      <c r="F43" s="15"/>
      <c r="G43" s="15">
        <f>C43*F43</f>
        <v>0</v>
      </c>
      <c r="H43" s="15">
        <f>D43+F43</f>
        <v>0</v>
      </c>
      <c r="I43" s="15">
        <f>E43+G43</f>
        <v>0</v>
      </c>
      <c r="J43" s="3"/>
      <c r="K43" s="3"/>
    </row>
    <row r="44" spans="1:11">
      <c r="A44" s="7" t="s">
        <v>96</v>
      </c>
      <c r="B44" s="7" t="s">
        <v>61</v>
      </c>
      <c r="C44" s="15">
        <v>11</v>
      </c>
      <c r="D44" s="15"/>
      <c r="E44" s="15">
        <f>C44*D44</f>
        <v>0</v>
      </c>
      <c r="F44" s="15"/>
      <c r="G44" s="15">
        <f>C44*F44</f>
        <v>0</v>
      </c>
      <c r="H44" s="15">
        <f>D44+F44</f>
        <v>0</v>
      </c>
      <c r="I44" s="15">
        <f>E44+G44</f>
        <v>0</v>
      </c>
      <c r="J44" s="3"/>
      <c r="K44" s="3"/>
    </row>
    <row r="45" spans="1:11">
      <c r="A45" s="7" t="s">
        <v>97</v>
      </c>
      <c r="B45" s="7" t="s">
        <v>61</v>
      </c>
      <c r="C45" s="15">
        <v>25</v>
      </c>
      <c r="D45" s="15"/>
      <c r="E45" s="15">
        <f>C45*D45</f>
        <v>0</v>
      </c>
      <c r="F45" s="15"/>
      <c r="G45" s="15">
        <f>C45*F45</f>
        <v>0</v>
      </c>
      <c r="H45" s="15">
        <f>D45+F45</f>
        <v>0</v>
      </c>
      <c r="I45" s="15">
        <f>E45+G45</f>
        <v>0</v>
      </c>
      <c r="J45" s="3"/>
      <c r="K45" s="3"/>
    </row>
    <row r="46" spans="1:11">
      <c r="A46" s="7" t="s">
        <v>98</v>
      </c>
      <c r="B46" s="7" t="s">
        <v>61</v>
      </c>
      <c r="C46" s="15">
        <v>9</v>
      </c>
      <c r="D46" s="15"/>
      <c r="E46" s="15">
        <f>C46*D46</f>
        <v>0</v>
      </c>
      <c r="F46" s="15"/>
      <c r="G46" s="15">
        <f>C46*F46</f>
        <v>0</v>
      </c>
      <c r="H46" s="15">
        <f>D46+F46</f>
        <v>0</v>
      </c>
      <c r="I46" s="15">
        <f>E46+G46</f>
        <v>0</v>
      </c>
      <c r="J46" s="3"/>
      <c r="K46" s="3"/>
    </row>
    <row r="47" spans="1:11">
      <c r="A47" s="16" t="s">
        <v>99</v>
      </c>
      <c r="B47" s="16" t="s">
        <v>14</v>
      </c>
      <c r="C47" s="17"/>
      <c r="D47" s="17"/>
      <c r="E47" s="17"/>
      <c r="F47" s="17"/>
      <c r="G47" s="17"/>
      <c r="H47" s="17"/>
      <c r="I47" s="17"/>
      <c r="J47" s="3"/>
      <c r="K47" s="3"/>
    </row>
    <row r="48" spans="1:11">
      <c r="A48" s="7" t="s">
        <v>100</v>
      </c>
      <c r="B48" s="7" t="s">
        <v>61</v>
      </c>
      <c r="C48" s="15">
        <v>25</v>
      </c>
      <c r="D48" s="15"/>
      <c r="E48" s="15">
        <f>C48*D48</f>
        <v>0</v>
      </c>
      <c r="F48" s="15"/>
      <c r="G48" s="15">
        <f>C48*F48</f>
        <v>0</v>
      </c>
      <c r="H48" s="15">
        <f>D48+F48</f>
        <v>0</v>
      </c>
      <c r="I48" s="15">
        <f>E48+G48</f>
        <v>0</v>
      </c>
      <c r="J48" s="3"/>
      <c r="K48" s="3"/>
    </row>
    <row r="49" spans="1:11">
      <c r="A49" s="16" t="s">
        <v>101</v>
      </c>
      <c r="B49" s="16" t="s">
        <v>14</v>
      </c>
      <c r="C49" s="17"/>
      <c r="D49" s="17"/>
      <c r="E49" s="17"/>
      <c r="F49" s="17"/>
      <c r="G49" s="17"/>
      <c r="H49" s="17"/>
      <c r="I49" s="17"/>
      <c r="J49" s="3"/>
      <c r="K49" s="3"/>
    </row>
    <row r="50" spans="1:11">
      <c r="A50" s="7" t="s">
        <v>102</v>
      </c>
      <c r="B50" s="7" t="s">
        <v>61</v>
      </c>
      <c r="C50" s="15">
        <v>25</v>
      </c>
      <c r="D50" s="15"/>
      <c r="E50" s="15">
        <f>C50*D50</f>
        <v>0</v>
      </c>
      <c r="F50" s="15"/>
      <c r="G50" s="15">
        <f>C50*F50</f>
        <v>0</v>
      </c>
      <c r="H50" s="15">
        <f>D50+F50</f>
        <v>0</v>
      </c>
      <c r="I50" s="15">
        <f>E50+G50</f>
        <v>0</v>
      </c>
      <c r="J50" s="3"/>
      <c r="K50" s="3"/>
    </row>
    <row r="51" spans="1:11">
      <c r="A51" s="16" t="s">
        <v>103</v>
      </c>
      <c r="B51" s="16" t="s">
        <v>14</v>
      </c>
      <c r="C51" s="17"/>
      <c r="D51" s="17"/>
      <c r="E51" s="17"/>
      <c r="F51" s="17"/>
      <c r="G51" s="17"/>
      <c r="H51" s="17"/>
      <c r="I51" s="17"/>
      <c r="J51" s="3"/>
      <c r="K51" s="3"/>
    </row>
    <row r="52" spans="1:11">
      <c r="A52" s="7" t="s">
        <v>104</v>
      </c>
      <c r="B52" s="7" t="s">
        <v>61</v>
      </c>
      <c r="C52" s="15">
        <v>19</v>
      </c>
      <c r="D52" s="15"/>
      <c r="E52" s="15">
        <f>C52*D52</f>
        <v>0</v>
      </c>
      <c r="F52" s="15"/>
      <c r="G52" s="15">
        <f>C52*F52</f>
        <v>0</v>
      </c>
      <c r="H52" s="15">
        <f>D52+F52</f>
        <v>0</v>
      </c>
      <c r="I52" s="15">
        <f>E52+G52</f>
        <v>0</v>
      </c>
      <c r="J52" s="3"/>
      <c r="K52" s="3"/>
    </row>
    <row r="53" spans="1:11">
      <c r="A53" s="7" t="s">
        <v>105</v>
      </c>
      <c r="B53" s="7" t="s">
        <v>61</v>
      </c>
      <c r="C53" s="15">
        <v>4</v>
      </c>
      <c r="D53" s="15"/>
      <c r="E53" s="15">
        <f>C53*D53</f>
        <v>0</v>
      </c>
      <c r="F53" s="15"/>
      <c r="G53" s="15">
        <f>C53*F53</f>
        <v>0</v>
      </c>
      <c r="H53" s="15">
        <f>D53+F53</f>
        <v>0</v>
      </c>
      <c r="I53" s="15">
        <f>E53+G53</f>
        <v>0</v>
      </c>
      <c r="J53" s="3"/>
      <c r="K53" s="3"/>
    </row>
    <row r="54" spans="1:11">
      <c r="A54" s="7" t="s">
        <v>106</v>
      </c>
      <c r="B54" s="7" t="s">
        <v>61</v>
      </c>
      <c r="C54" s="15">
        <v>2</v>
      </c>
      <c r="D54" s="15"/>
      <c r="E54" s="15">
        <f>C54*D54</f>
        <v>0</v>
      </c>
      <c r="F54" s="15"/>
      <c r="G54" s="15">
        <f>C54*F54</f>
        <v>0</v>
      </c>
      <c r="H54" s="15">
        <f>D54+F54</f>
        <v>0</v>
      </c>
      <c r="I54" s="15">
        <f>E54+G54</f>
        <v>0</v>
      </c>
      <c r="J54" s="3"/>
      <c r="K54" s="3"/>
    </row>
    <row r="55" spans="1:11">
      <c r="A55" s="7" t="s">
        <v>107</v>
      </c>
      <c r="B55" s="7" t="s">
        <v>108</v>
      </c>
      <c r="C55" s="15">
        <v>50</v>
      </c>
      <c r="D55" s="15"/>
      <c r="E55" s="15">
        <f>C55*D55</f>
        <v>0</v>
      </c>
      <c r="F55" s="15"/>
      <c r="G55" s="15">
        <f>C55*F55</f>
        <v>0</v>
      </c>
      <c r="H55" s="15">
        <f>D55+F55</f>
        <v>0</v>
      </c>
      <c r="I55" s="15">
        <f>E55+G55</f>
        <v>0</v>
      </c>
      <c r="J55" s="3"/>
      <c r="K55" s="3"/>
    </row>
    <row r="56" spans="1:11">
      <c r="A56" s="8" t="s">
        <v>109</v>
      </c>
      <c r="B56" s="8" t="s">
        <v>14</v>
      </c>
      <c r="C56" s="18"/>
      <c r="D56" s="18"/>
      <c r="E56" s="18">
        <f>SUM(E28:E55)</f>
        <v>0</v>
      </c>
      <c r="F56" s="18"/>
      <c r="G56" s="18">
        <f>SUM(G28:G55)</f>
        <v>0</v>
      </c>
      <c r="H56" s="18"/>
      <c r="I56" s="18">
        <f>SUM(I28:I55)</f>
        <v>0</v>
      </c>
      <c r="J56" s="3"/>
      <c r="K56" s="3"/>
    </row>
    <row r="57" spans="1:11">
      <c r="A57" s="7" t="s">
        <v>14</v>
      </c>
      <c r="B57" s="7" t="s">
        <v>14</v>
      </c>
      <c r="C57" s="15"/>
      <c r="D57" s="15"/>
      <c r="E57" s="15"/>
      <c r="F57" s="15"/>
      <c r="G57" s="15"/>
      <c r="H57" s="15">
        <f>D57+F57</f>
        <v>0</v>
      </c>
      <c r="I57" s="15">
        <f>E57+G57</f>
        <v>0</v>
      </c>
      <c r="J57" s="3"/>
      <c r="K57" s="3"/>
    </row>
    <row r="58" spans="1:11">
      <c r="A58" s="8" t="s">
        <v>110</v>
      </c>
      <c r="B58" s="8" t="s">
        <v>14</v>
      </c>
      <c r="C58" s="18"/>
      <c r="D58" s="18"/>
      <c r="E58" s="18"/>
      <c r="F58" s="18"/>
      <c r="G58" s="18"/>
      <c r="H58" s="18"/>
      <c r="I58" s="18"/>
      <c r="J58" s="3"/>
      <c r="K58" s="3"/>
    </row>
    <row r="59" spans="1:11">
      <c r="A59" s="7" t="s">
        <v>111</v>
      </c>
      <c r="B59" s="7" t="s">
        <v>65</v>
      </c>
      <c r="C59" s="15">
        <v>700</v>
      </c>
      <c r="D59" s="15"/>
      <c r="E59" s="15">
        <f>C59*D59</f>
        <v>0</v>
      </c>
      <c r="F59" s="15"/>
      <c r="G59" s="15">
        <f>C59*F59</f>
        <v>0</v>
      </c>
      <c r="H59" s="15">
        <f>D59+F59</f>
        <v>0</v>
      </c>
      <c r="I59" s="15">
        <f>E59+G59</f>
        <v>0</v>
      </c>
      <c r="J59" s="3"/>
      <c r="K59" s="3"/>
    </row>
    <row r="60" spans="1:11">
      <c r="A60" s="7" t="s">
        <v>112</v>
      </c>
      <c r="B60" s="7" t="s">
        <v>65</v>
      </c>
      <c r="C60" s="15">
        <v>70</v>
      </c>
      <c r="D60" s="15"/>
      <c r="E60" s="15">
        <f>C60*D60</f>
        <v>0</v>
      </c>
      <c r="F60" s="15"/>
      <c r="G60" s="15">
        <f>C60*F60</f>
        <v>0</v>
      </c>
      <c r="H60" s="15">
        <f>D60+F60</f>
        <v>0</v>
      </c>
      <c r="I60" s="15">
        <f>E60+G60</f>
        <v>0</v>
      </c>
      <c r="J60" s="3"/>
      <c r="K60" s="3"/>
    </row>
    <row r="61" spans="1:11">
      <c r="A61" s="7" t="s">
        <v>113</v>
      </c>
      <c r="B61" s="7" t="s">
        <v>65</v>
      </c>
      <c r="C61" s="15">
        <v>700</v>
      </c>
      <c r="D61" s="15"/>
      <c r="E61" s="15">
        <f>C61*D61</f>
        <v>0</v>
      </c>
      <c r="F61" s="15"/>
      <c r="G61" s="15">
        <f>C61*F61</f>
        <v>0</v>
      </c>
      <c r="H61" s="15">
        <f>D61+F61</f>
        <v>0</v>
      </c>
      <c r="I61" s="15">
        <f>E61+G61</f>
        <v>0</v>
      </c>
      <c r="J61" s="3"/>
      <c r="K61" s="3"/>
    </row>
    <row r="62" spans="1:11">
      <c r="A62" s="16" t="s">
        <v>114</v>
      </c>
      <c r="B62" s="16" t="s">
        <v>14</v>
      </c>
      <c r="C62" s="17"/>
      <c r="D62" s="17"/>
      <c r="E62" s="17"/>
      <c r="F62" s="17"/>
      <c r="G62" s="17"/>
      <c r="H62" s="17"/>
      <c r="I62" s="17"/>
      <c r="J62" s="3"/>
      <c r="K62" s="3"/>
    </row>
    <row r="63" spans="1:11">
      <c r="A63" s="7" t="s">
        <v>115</v>
      </c>
      <c r="B63" s="7" t="s">
        <v>61</v>
      </c>
      <c r="C63" s="15">
        <v>25</v>
      </c>
      <c r="D63" s="15"/>
      <c r="E63" s="15">
        <f>C63*D63</f>
        <v>0</v>
      </c>
      <c r="F63" s="15"/>
      <c r="G63" s="15">
        <f>C63*F63</f>
        <v>0</v>
      </c>
      <c r="H63" s="15">
        <f>D63+F63</f>
        <v>0</v>
      </c>
      <c r="I63" s="15">
        <f>E63+G63</f>
        <v>0</v>
      </c>
      <c r="J63" s="3"/>
      <c r="K63" s="3"/>
    </row>
    <row r="64" spans="1:11">
      <c r="A64" s="7" t="s">
        <v>116</v>
      </c>
      <c r="B64" s="7" t="s">
        <v>61</v>
      </c>
      <c r="C64" s="15">
        <v>60</v>
      </c>
      <c r="D64" s="15"/>
      <c r="E64" s="15">
        <f>C64*D64</f>
        <v>0</v>
      </c>
      <c r="F64" s="15"/>
      <c r="G64" s="15">
        <f>C64*F64</f>
        <v>0</v>
      </c>
      <c r="H64" s="15">
        <f>D64+F64</f>
        <v>0</v>
      </c>
      <c r="I64" s="15">
        <f>E64+G64</f>
        <v>0</v>
      </c>
      <c r="J64" s="3"/>
      <c r="K64" s="3"/>
    </row>
    <row r="65" spans="1:11">
      <c r="A65" s="7" t="s">
        <v>117</v>
      </c>
      <c r="B65" s="7" t="s">
        <v>61</v>
      </c>
      <c r="C65" s="15">
        <v>12</v>
      </c>
      <c r="D65" s="15"/>
      <c r="E65" s="15">
        <f>C65*D65</f>
        <v>0</v>
      </c>
      <c r="F65" s="15"/>
      <c r="G65" s="15">
        <f>C65*F65</f>
        <v>0</v>
      </c>
      <c r="H65" s="15">
        <f>D65+F65</f>
        <v>0</v>
      </c>
      <c r="I65" s="15">
        <f>E65+G65</f>
        <v>0</v>
      </c>
      <c r="J65" s="3"/>
      <c r="K65" s="3"/>
    </row>
    <row r="66" spans="1:11">
      <c r="A66" s="16" t="s">
        <v>72</v>
      </c>
      <c r="B66" s="16" t="s">
        <v>14</v>
      </c>
      <c r="C66" s="17"/>
      <c r="D66" s="17"/>
      <c r="E66" s="17"/>
      <c r="F66" s="17"/>
      <c r="G66" s="17"/>
      <c r="H66" s="17"/>
      <c r="I66" s="17"/>
      <c r="J66" s="3"/>
      <c r="K66" s="3"/>
    </row>
    <row r="67" spans="1:11">
      <c r="A67" s="7" t="s">
        <v>118</v>
      </c>
      <c r="B67" s="7" t="s">
        <v>61</v>
      </c>
      <c r="C67" s="15">
        <v>24</v>
      </c>
      <c r="D67" s="15"/>
      <c r="E67" s="15">
        <f>C67*D67</f>
        <v>0</v>
      </c>
      <c r="F67" s="15"/>
      <c r="G67" s="15">
        <f>C67*F67</f>
        <v>0</v>
      </c>
      <c r="H67" s="15">
        <f>D67+F67</f>
        <v>0</v>
      </c>
      <c r="I67" s="15">
        <f>E67+G67</f>
        <v>0</v>
      </c>
      <c r="J67" s="3"/>
      <c r="K67" s="3"/>
    </row>
    <row r="68" spans="1:11">
      <c r="A68" s="16" t="s">
        <v>119</v>
      </c>
      <c r="B68" s="16" t="s">
        <v>14</v>
      </c>
      <c r="C68" s="17"/>
      <c r="D68" s="17"/>
      <c r="E68" s="17"/>
      <c r="F68" s="17"/>
      <c r="G68" s="17"/>
      <c r="H68" s="17"/>
      <c r="I68" s="17"/>
      <c r="J68" s="3"/>
      <c r="K68" s="3"/>
    </row>
    <row r="69" spans="1:11">
      <c r="A69" s="7" t="s">
        <v>73</v>
      </c>
      <c r="B69" s="7" t="s">
        <v>65</v>
      </c>
      <c r="C69" s="15">
        <v>50</v>
      </c>
      <c r="D69" s="15"/>
      <c r="E69" s="15">
        <f>C69*D69</f>
        <v>0</v>
      </c>
      <c r="F69" s="15"/>
      <c r="G69" s="15">
        <f>C69*F69</f>
        <v>0</v>
      </c>
      <c r="H69" s="15">
        <f>D69+F69</f>
        <v>0</v>
      </c>
      <c r="I69" s="15">
        <f>E69+G69</f>
        <v>0</v>
      </c>
      <c r="J69" s="3"/>
      <c r="K69" s="3"/>
    </row>
    <row r="70" spans="1:11">
      <c r="A70" s="8" t="s">
        <v>120</v>
      </c>
      <c r="B70" s="8" t="s">
        <v>14</v>
      </c>
      <c r="C70" s="18"/>
      <c r="D70" s="18"/>
      <c r="E70" s="18">
        <f>SUM(E59:E69)</f>
        <v>0</v>
      </c>
      <c r="F70" s="18"/>
      <c r="G70" s="18">
        <f>SUM(G59:G69)</f>
        <v>0</v>
      </c>
      <c r="H70" s="18"/>
      <c r="I70" s="18">
        <f>SUM(I59:I69)</f>
        <v>0</v>
      </c>
      <c r="J70" s="3"/>
      <c r="K70" s="3"/>
    </row>
    <row r="71" spans="1:11">
      <c r="A71" s="7" t="s">
        <v>14</v>
      </c>
      <c r="B71" s="7" t="s">
        <v>14</v>
      </c>
      <c r="C71" s="15"/>
      <c r="D71" s="15"/>
      <c r="E71" s="15"/>
      <c r="F71" s="15"/>
      <c r="G71" s="15"/>
      <c r="H71" s="15">
        <f>D71+F71</f>
        <v>0</v>
      </c>
      <c r="I71" s="15">
        <f>E71+G71</f>
        <v>0</v>
      </c>
      <c r="J71" s="3"/>
      <c r="K71" s="3"/>
    </row>
    <row r="72" spans="1:11">
      <c r="A72" s="8" t="s">
        <v>121</v>
      </c>
      <c r="B72" s="8" t="s">
        <v>14</v>
      </c>
      <c r="C72" s="18"/>
      <c r="D72" s="18"/>
      <c r="E72" s="18"/>
      <c r="F72" s="18"/>
      <c r="G72" s="18"/>
      <c r="H72" s="18"/>
      <c r="I72" s="18"/>
      <c r="J72" s="3"/>
      <c r="K72" s="3"/>
    </row>
    <row r="73" spans="1:11">
      <c r="A73" s="16" t="s">
        <v>69</v>
      </c>
      <c r="B73" s="16" t="s">
        <v>14</v>
      </c>
      <c r="C73" s="17"/>
      <c r="D73" s="17"/>
      <c r="E73" s="17"/>
      <c r="F73" s="17"/>
      <c r="G73" s="17"/>
      <c r="H73" s="17"/>
      <c r="I73" s="17"/>
      <c r="J73" s="3"/>
      <c r="K73" s="3"/>
    </row>
    <row r="74" spans="1:11">
      <c r="A74" s="7" t="s">
        <v>122</v>
      </c>
      <c r="B74" s="7" t="s">
        <v>61</v>
      </c>
      <c r="C74" s="15">
        <v>75</v>
      </c>
      <c r="D74" s="15"/>
      <c r="E74" s="15">
        <f>C74*D74</f>
        <v>0</v>
      </c>
      <c r="F74" s="15"/>
      <c r="G74" s="15">
        <f>C74*F74</f>
        <v>0</v>
      </c>
      <c r="H74" s="15">
        <f>D74+F74</f>
        <v>0</v>
      </c>
      <c r="I74" s="15">
        <f>E74+G74</f>
        <v>0</v>
      </c>
      <c r="J74" s="3"/>
      <c r="K74" s="3"/>
    </row>
    <row r="75" spans="1:11">
      <c r="A75" s="7" t="s">
        <v>70</v>
      </c>
      <c r="B75" s="7" t="s">
        <v>61</v>
      </c>
      <c r="C75" s="15">
        <v>260</v>
      </c>
      <c r="D75" s="15"/>
      <c r="E75" s="15">
        <f>C75*D75</f>
        <v>0</v>
      </c>
      <c r="F75" s="15"/>
      <c r="G75" s="15">
        <f>C75*F75</f>
        <v>0</v>
      </c>
      <c r="H75" s="15">
        <f>D75+F75</f>
        <v>0</v>
      </c>
      <c r="I75" s="15">
        <f>E75+G75</f>
        <v>0</v>
      </c>
      <c r="J75" s="3"/>
      <c r="K75" s="3"/>
    </row>
    <row r="76" spans="1:11">
      <c r="A76" s="7" t="s">
        <v>71</v>
      </c>
      <c r="B76" s="7" t="s">
        <v>61</v>
      </c>
      <c r="C76" s="15">
        <v>60</v>
      </c>
      <c r="D76" s="15"/>
      <c r="E76" s="15">
        <f>C76*D76</f>
        <v>0</v>
      </c>
      <c r="F76" s="15"/>
      <c r="G76" s="15">
        <f>C76*F76</f>
        <v>0</v>
      </c>
      <c r="H76" s="15">
        <f>D76+F76</f>
        <v>0</v>
      </c>
      <c r="I76" s="15">
        <f>E76+G76</f>
        <v>0</v>
      </c>
      <c r="J76" s="3"/>
      <c r="K76" s="3"/>
    </row>
    <row r="77" spans="1:11">
      <c r="A77" s="8" t="s">
        <v>123</v>
      </c>
      <c r="B77" s="8" t="s">
        <v>14</v>
      </c>
      <c r="C77" s="18"/>
      <c r="D77" s="18"/>
      <c r="E77" s="18">
        <f>SUM(E73:E76)</f>
        <v>0</v>
      </c>
      <c r="F77" s="18"/>
      <c r="G77" s="18">
        <f>SUM(G73:G76)</f>
        <v>0</v>
      </c>
      <c r="H77" s="18"/>
      <c r="I77" s="18">
        <f>SUM(I73:I76)</f>
        <v>0</v>
      </c>
      <c r="J77" s="3"/>
      <c r="K77" s="3"/>
    </row>
    <row r="78" spans="1:11">
      <c r="A78" s="5" t="s">
        <v>124</v>
      </c>
      <c r="B78" s="5" t="s">
        <v>14</v>
      </c>
      <c r="C78" s="14"/>
      <c r="D78" s="14"/>
      <c r="E78" s="14">
        <f>SUM(E19:E24,E26,E28:E55,E57,E59:E69,E71,E73:E76)</f>
        <v>0</v>
      </c>
      <c r="F78" s="14"/>
      <c r="G78" s="14">
        <f>SUM(G19:G24,G26,G28:G55,G57,G59:G69,G71,G73:G76)</f>
        <v>0</v>
      </c>
      <c r="H78" s="14"/>
      <c r="I78" s="14">
        <f>SUM(I19:I24,I26,I28:I55,I57,I59:I69,I71,I73:I76)</f>
        <v>0</v>
      </c>
      <c r="J78" s="3"/>
      <c r="K78" s="3"/>
    </row>
    <row r="79" spans="1:11">
      <c r="A79" s="7" t="s">
        <v>14</v>
      </c>
      <c r="B79" s="7" t="s">
        <v>14</v>
      </c>
      <c r="C79" s="15"/>
      <c r="D79" s="15"/>
      <c r="E79" s="15"/>
      <c r="F79" s="15"/>
      <c r="G79" s="15"/>
      <c r="H79" s="15">
        <f>D79+F79</f>
        <v>0</v>
      </c>
      <c r="I79" s="15">
        <f>E79+G79</f>
        <v>0</v>
      </c>
      <c r="J79" s="3"/>
      <c r="K79" s="3"/>
    </row>
    <row r="80" spans="1:11">
      <c r="A80" s="5" t="s">
        <v>125</v>
      </c>
      <c r="B80" s="5" t="s">
        <v>14</v>
      </c>
      <c r="C80" s="14"/>
      <c r="D80" s="14"/>
      <c r="E80" s="14"/>
      <c r="F80" s="14"/>
      <c r="G80" s="14"/>
      <c r="H80" s="14"/>
      <c r="I80" s="14"/>
      <c r="J80" s="3"/>
      <c r="K80" s="3"/>
    </row>
    <row r="81" spans="1:11">
      <c r="A81" s="7" t="s">
        <v>126</v>
      </c>
      <c r="B81" s="7" t="s">
        <v>61</v>
      </c>
      <c r="C81" s="15">
        <v>1</v>
      </c>
      <c r="D81" s="15"/>
      <c r="E81" s="15">
        <f>C81*D81</f>
        <v>0</v>
      </c>
      <c r="F81" s="15"/>
      <c r="G81" s="15">
        <f>C81*F81</f>
        <v>0</v>
      </c>
      <c r="H81" s="15">
        <f>D81+F81</f>
        <v>0</v>
      </c>
      <c r="I81" s="15">
        <f>E81+G81</f>
        <v>0</v>
      </c>
      <c r="J81" s="3"/>
      <c r="K81" s="3"/>
    </row>
    <row r="82" spans="1:11">
      <c r="A82" s="7" t="s">
        <v>127</v>
      </c>
      <c r="B82" s="7" t="s">
        <v>61</v>
      </c>
      <c r="C82" s="15">
        <v>1</v>
      </c>
      <c r="D82" s="15"/>
      <c r="E82" s="15">
        <f>C82*D82</f>
        <v>0</v>
      </c>
      <c r="F82" s="15"/>
      <c r="G82" s="15">
        <f>C82*F82</f>
        <v>0</v>
      </c>
      <c r="H82" s="15">
        <f>D82+F82</f>
        <v>0</v>
      </c>
      <c r="I82" s="15">
        <f>E82+G82</f>
        <v>0</v>
      </c>
      <c r="J82" s="3"/>
      <c r="K82" s="3"/>
    </row>
    <row r="83" spans="1:11">
      <c r="A83" s="7" t="s">
        <v>128</v>
      </c>
      <c r="B83" s="7" t="s">
        <v>61</v>
      </c>
      <c r="C83" s="15">
        <v>1</v>
      </c>
      <c r="D83" s="15"/>
      <c r="E83" s="15">
        <f>C83*D83</f>
        <v>0</v>
      </c>
      <c r="F83" s="15"/>
      <c r="G83" s="15">
        <f>C83*F83</f>
        <v>0</v>
      </c>
      <c r="H83" s="15">
        <f>D83+F83</f>
        <v>0</v>
      </c>
      <c r="I83" s="15">
        <f>E83+G83</f>
        <v>0</v>
      </c>
      <c r="J83" s="3"/>
      <c r="K83" s="3"/>
    </row>
    <row r="84" spans="1:11">
      <c r="A84" s="7" t="s">
        <v>129</v>
      </c>
      <c r="B84" s="7" t="s">
        <v>61</v>
      </c>
      <c r="C84" s="15">
        <v>1</v>
      </c>
      <c r="D84" s="15"/>
      <c r="E84" s="15">
        <f>C84*D84</f>
        <v>0</v>
      </c>
      <c r="F84" s="15"/>
      <c r="G84" s="15">
        <f>C84*F84</f>
        <v>0</v>
      </c>
      <c r="H84" s="15">
        <f>D84+F84</f>
        <v>0</v>
      </c>
      <c r="I84" s="15">
        <f>E84+G84</f>
        <v>0</v>
      </c>
      <c r="J84" s="3"/>
      <c r="K84" s="3"/>
    </row>
    <row r="85" spans="1:11">
      <c r="A85" s="7" t="s">
        <v>130</v>
      </c>
      <c r="B85" s="7" t="s">
        <v>61</v>
      </c>
      <c r="C85" s="15">
        <v>1</v>
      </c>
      <c r="D85" s="15"/>
      <c r="E85" s="15">
        <f>C85*D85</f>
        <v>0</v>
      </c>
      <c r="F85" s="15"/>
      <c r="G85" s="15">
        <f>C85*F85</f>
        <v>0</v>
      </c>
      <c r="H85" s="15">
        <f>D85+F85</f>
        <v>0</v>
      </c>
      <c r="I85" s="15">
        <f>E85+G85</f>
        <v>0</v>
      </c>
      <c r="J85" s="3"/>
      <c r="K85" s="3"/>
    </row>
    <row r="86" spans="1:11">
      <c r="A86" s="5" t="s">
        <v>131</v>
      </c>
      <c r="B86" s="5" t="s">
        <v>14</v>
      </c>
      <c r="C86" s="14"/>
      <c r="D86" s="14"/>
      <c r="E86" s="14">
        <f>SUM(E81:E85)</f>
        <v>0</v>
      </c>
      <c r="F86" s="14"/>
      <c r="G86" s="14">
        <f>SUM(G81:G85)</f>
        <v>0</v>
      </c>
      <c r="H86" s="14"/>
      <c r="I86" s="14">
        <f>SUM(I81:I85)</f>
        <v>0</v>
      </c>
      <c r="J86" s="3"/>
      <c r="K86" s="3"/>
    </row>
    <row r="87" spans="1:11">
      <c r="A87" s="7" t="s">
        <v>14</v>
      </c>
      <c r="B87" s="7" t="s">
        <v>14</v>
      </c>
      <c r="C87" s="15"/>
      <c r="D87" s="15"/>
      <c r="E87" s="15"/>
      <c r="F87" s="15"/>
      <c r="G87" s="15"/>
      <c r="H87" s="15">
        <f>D87+F87</f>
        <v>0</v>
      </c>
      <c r="I87" s="15">
        <f>E87+G87</f>
        <v>0</v>
      </c>
      <c r="J87" s="3"/>
      <c r="K87" s="3"/>
    </row>
    <row r="88" spans="1:11">
      <c r="A88" s="5" t="s">
        <v>132</v>
      </c>
      <c r="B88" s="5" t="s">
        <v>14</v>
      </c>
      <c r="C88" s="14"/>
      <c r="D88" s="14"/>
      <c r="E88" s="14"/>
      <c r="F88" s="14"/>
      <c r="G88" s="14"/>
      <c r="H88" s="14"/>
      <c r="I88" s="14"/>
      <c r="J88" s="3"/>
      <c r="K88" s="3"/>
    </row>
    <row r="89" spans="1:11">
      <c r="A89" s="16" t="s">
        <v>133</v>
      </c>
      <c r="B89" s="16" t="s">
        <v>14</v>
      </c>
      <c r="C89" s="17"/>
      <c r="D89" s="17"/>
      <c r="E89" s="17"/>
      <c r="F89" s="17"/>
      <c r="G89" s="17"/>
      <c r="H89" s="17"/>
      <c r="I89" s="17"/>
      <c r="J89" s="3"/>
      <c r="K89" s="3"/>
    </row>
    <row r="90" spans="1:11">
      <c r="A90" s="7" t="s">
        <v>134</v>
      </c>
      <c r="B90" s="7" t="s">
        <v>135</v>
      </c>
      <c r="C90" s="15">
        <v>0.7</v>
      </c>
      <c r="D90" s="15"/>
      <c r="E90" s="15">
        <f>C90*D90</f>
        <v>0</v>
      </c>
      <c r="F90" s="15"/>
      <c r="G90" s="15">
        <f>C90*F90</f>
        <v>0</v>
      </c>
      <c r="H90" s="15">
        <f>D90+F90</f>
        <v>0</v>
      </c>
      <c r="I90" s="15">
        <f>E90+G90</f>
        <v>0</v>
      </c>
      <c r="J90" s="3"/>
      <c r="K90" s="3"/>
    </row>
    <row r="91" spans="1:11">
      <c r="A91" s="16" t="s">
        <v>136</v>
      </c>
      <c r="B91" s="16" t="s">
        <v>14</v>
      </c>
      <c r="C91" s="17"/>
      <c r="D91" s="17"/>
      <c r="E91" s="17"/>
      <c r="F91" s="17"/>
      <c r="G91" s="17"/>
      <c r="H91" s="17"/>
      <c r="I91" s="17"/>
      <c r="J91" s="3"/>
      <c r="K91" s="3"/>
    </row>
    <row r="92" spans="1:11">
      <c r="A92" s="7" t="s">
        <v>137</v>
      </c>
      <c r="B92" s="7" t="s">
        <v>138</v>
      </c>
      <c r="C92" s="15">
        <v>30</v>
      </c>
      <c r="D92" s="15"/>
      <c r="E92" s="15">
        <f>C92*D92</f>
        <v>0</v>
      </c>
      <c r="F92" s="15"/>
      <c r="G92" s="15">
        <f>C92*F92</f>
        <v>0</v>
      </c>
      <c r="H92" s="15">
        <f>D92+F92</f>
        <v>0</v>
      </c>
      <c r="I92" s="15">
        <f>E92+G92</f>
        <v>0</v>
      </c>
      <c r="J92" s="3"/>
      <c r="K92" s="3"/>
    </row>
    <row r="93" spans="1:11">
      <c r="A93" s="16" t="s">
        <v>139</v>
      </c>
      <c r="B93" s="16" t="s">
        <v>14</v>
      </c>
      <c r="C93" s="17"/>
      <c r="D93" s="17"/>
      <c r="E93" s="17"/>
      <c r="F93" s="17"/>
      <c r="G93" s="17"/>
      <c r="H93" s="17"/>
      <c r="I93" s="17"/>
      <c r="J93" s="3"/>
      <c r="K93" s="3"/>
    </row>
    <row r="94" spans="1:11">
      <c r="A94" s="7" t="s">
        <v>140</v>
      </c>
      <c r="B94" s="7" t="s">
        <v>138</v>
      </c>
      <c r="C94" s="15">
        <v>8</v>
      </c>
      <c r="D94" s="15"/>
      <c r="E94" s="15">
        <f>C94*D94</f>
        <v>0</v>
      </c>
      <c r="F94" s="15"/>
      <c r="G94" s="15">
        <f>C94*F94</f>
        <v>0</v>
      </c>
      <c r="H94" s="15">
        <f>D94+F94</f>
        <v>0</v>
      </c>
      <c r="I94" s="15">
        <f>E94+G94</f>
        <v>0</v>
      </c>
      <c r="J94" s="3"/>
      <c r="K94" s="3"/>
    </row>
    <row r="95" spans="1:11">
      <c r="A95" s="16" t="s">
        <v>141</v>
      </c>
      <c r="B95" s="16" t="s">
        <v>14</v>
      </c>
      <c r="C95" s="17"/>
      <c r="D95" s="17"/>
      <c r="E95" s="17"/>
      <c r="F95" s="17"/>
      <c r="G95" s="17"/>
      <c r="H95" s="17"/>
      <c r="I95" s="17"/>
      <c r="J95" s="3"/>
      <c r="K95" s="3"/>
    </row>
    <row r="96" spans="1:11">
      <c r="A96" s="7" t="s">
        <v>142</v>
      </c>
      <c r="B96" s="7" t="s">
        <v>65</v>
      </c>
      <c r="C96" s="15">
        <v>15</v>
      </c>
      <c r="D96" s="15"/>
      <c r="E96" s="15">
        <f>C96*D96</f>
        <v>0</v>
      </c>
      <c r="F96" s="15"/>
      <c r="G96" s="15">
        <f>C96*F96</f>
        <v>0</v>
      </c>
      <c r="H96" s="15">
        <f>D96+F96</f>
        <v>0</v>
      </c>
      <c r="I96" s="15">
        <f>E96+G96</f>
        <v>0</v>
      </c>
      <c r="J96" s="3"/>
      <c r="K96" s="3"/>
    </row>
    <row r="97" spans="1:11">
      <c r="A97" s="16" t="s">
        <v>143</v>
      </c>
      <c r="B97" s="16" t="s">
        <v>14</v>
      </c>
      <c r="C97" s="17"/>
      <c r="D97" s="17"/>
      <c r="E97" s="17"/>
      <c r="F97" s="17"/>
      <c r="G97" s="17"/>
      <c r="H97" s="17"/>
      <c r="I97" s="17"/>
      <c r="J97" s="3"/>
      <c r="K97" s="3"/>
    </row>
    <row r="98" spans="1:11">
      <c r="A98" s="7" t="s">
        <v>144</v>
      </c>
      <c r="B98" s="7" t="s">
        <v>138</v>
      </c>
      <c r="C98" s="15">
        <v>3.5</v>
      </c>
      <c r="D98" s="15"/>
      <c r="E98" s="15">
        <f>C98*D98</f>
        <v>0</v>
      </c>
      <c r="F98" s="15"/>
      <c r="G98" s="15">
        <f>C98*F98</f>
        <v>0</v>
      </c>
      <c r="H98" s="15">
        <f>D98+F98</f>
        <v>0</v>
      </c>
      <c r="I98" s="15">
        <f>E98+G98</f>
        <v>0</v>
      </c>
      <c r="J98" s="3"/>
      <c r="K98" s="3"/>
    </row>
    <row r="99" spans="1:11">
      <c r="A99" s="16" t="s">
        <v>145</v>
      </c>
      <c r="B99" s="16" t="s">
        <v>14</v>
      </c>
      <c r="C99" s="17"/>
      <c r="D99" s="17"/>
      <c r="E99" s="17"/>
      <c r="F99" s="17"/>
      <c r="G99" s="17"/>
      <c r="H99" s="17"/>
      <c r="I99" s="17"/>
      <c r="J99" s="3"/>
      <c r="K99" s="3"/>
    </row>
    <row r="100" spans="1:11">
      <c r="A100" s="7" t="s">
        <v>146</v>
      </c>
      <c r="B100" s="7" t="s">
        <v>65</v>
      </c>
      <c r="C100" s="15">
        <v>10</v>
      </c>
      <c r="D100" s="15"/>
      <c r="E100" s="15">
        <f>C100*D100</f>
        <v>0</v>
      </c>
      <c r="F100" s="15"/>
      <c r="G100" s="15">
        <f>C100*F100</f>
        <v>0</v>
      </c>
      <c r="H100" s="15">
        <f>D100+F100</f>
        <v>0</v>
      </c>
      <c r="I100" s="15">
        <f>E100+G100</f>
        <v>0</v>
      </c>
      <c r="J100" s="3"/>
      <c r="K100" s="3"/>
    </row>
    <row r="101" spans="1:11">
      <c r="A101" s="16" t="s">
        <v>147</v>
      </c>
      <c r="B101" s="16" t="s">
        <v>14</v>
      </c>
      <c r="C101" s="17"/>
      <c r="D101" s="17"/>
      <c r="E101" s="17"/>
      <c r="F101" s="17"/>
      <c r="G101" s="17"/>
      <c r="H101" s="17"/>
      <c r="I101" s="17"/>
      <c r="J101" s="3"/>
      <c r="K101" s="3"/>
    </row>
    <row r="102" spans="1:11">
      <c r="A102" s="7" t="s">
        <v>148</v>
      </c>
      <c r="B102" s="7" t="s">
        <v>65</v>
      </c>
      <c r="C102" s="15">
        <v>20</v>
      </c>
      <c r="D102" s="15"/>
      <c r="E102" s="15">
        <f>C102*D102</f>
        <v>0</v>
      </c>
      <c r="F102" s="15"/>
      <c r="G102" s="15">
        <f>C102*F102</f>
        <v>0</v>
      </c>
      <c r="H102" s="15">
        <f>D102+F102</f>
        <v>0</v>
      </c>
      <c r="I102" s="15">
        <f>E102+G102</f>
        <v>0</v>
      </c>
      <c r="J102" s="3"/>
      <c r="K102" s="3"/>
    </row>
    <row r="103" spans="1:11">
      <c r="A103" s="7" t="s">
        <v>149</v>
      </c>
      <c r="B103" s="7" t="s">
        <v>65</v>
      </c>
      <c r="C103" s="15">
        <v>350</v>
      </c>
      <c r="D103" s="15"/>
      <c r="E103" s="15">
        <f>C103*D103</f>
        <v>0</v>
      </c>
      <c r="F103" s="15"/>
      <c r="G103" s="15">
        <f>C103*F103</f>
        <v>0</v>
      </c>
      <c r="H103" s="15">
        <f>D103+F103</f>
        <v>0</v>
      </c>
      <c r="I103" s="15">
        <f>E103+G103</f>
        <v>0</v>
      </c>
      <c r="J103" s="3"/>
      <c r="K103" s="3"/>
    </row>
    <row r="104" spans="1:11">
      <c r="A104" s="7" t="s">
        <v>150</v>
      </c>
      <c r="B104" s="7" t="s">
        <v>65</v>
      </c>
      <c r="C104" s="15">
        <v>500</v>
      </c>
      <c r="D104" s="15"/>
      <c r="E104" s="15">
        <f>C104*D104</f>
        <v>0</v>
      </c>
      <c r="F104" s="15"/>
      <c r="G104" s="15">
        <f>C104*F104</f>
        <v>0</v>
      </c>
      <c r="H104" s="15">
        <f>D104+F104</f>
        <v>0</v>
      </c>
      <c r="I104" s="15">
        <f>E104+G104</f>
        <v>0</v>
      </c>
      <c r="J104" s="3"/>
      <c r="K104" s="3"/>
    </row>
    <row r="105" spans="1:11">
      <c r="A105" s="7" t="s">
        <v>151</v>
      </c>
      <c r="B105" s="7" t="s">
        <v>65</v>
      </c>
      <c r="C105" s="15">
        <v>870</v>
      </c>
      <c r="D105" s="15"/>
      <c r="E105" s="15">
        <f>C105*D105</f>
        <v>0</v>
      </c>
      <c r="F105" s="15"/>
      <c r="G105" s="15">
        <f>C105*F105</f>
        <v>0</v>
      </c>
      <c r="H105" s="15">
        <f>D105+F105</f>
        <v>0</v>
      </c>
      <c r="I105" s="15">
        <f>E105+G105</f>
        <v>0</v>
      </c>
      <c r="J105" s="3"/>
      <c r="K105" s="3"/>
    </row>
    <row r="106" spans="1:11">
      <c r="A106" s="16" t="s">
        <v>152</v>
      </c>
      <c r="B106" s="16" t="s">
        <v>14</v>
      </c>
      <c r="C106" s="17"/>
      <c r="D106" s="17"/>
      <c r="E106" s="17"/>
      <c r="F106" s="17"/>
      <c r="G106" s="17"/>
      <c r="H106" s="17"/>
      <c r="I106" s="17"/>
      <c r="J106" s="3"/>
      <c r="K106" s="3"/>
    </row>
    <row r="107" spans="1:11">
      <c r="A107" s="7" t="s">
        <v>153</v>
      </c>
      <c r="B107" s="7" t="s">
        <v>65</v>
      </c>
      <c r="C107" s="15">
        <v>350</v>
      </c>
      <c r="D107" s="15"/>
      <c r="E107" s="15">
        <f>C107*D107</f>
        <v>0</v>
      </c>
      <c r="F107" s="15"/>
      <c r="G107" s="15">
        <f>C107*F107</f>
        <v>0</v>
      </c>
      <c r="H107" s="15">
        <f>D107+F107</f>
        <v>0</v>
      </c>
      <c r="I107" s="15">
        <f>E107+G107</f>
        <v>0</v>
      </c>
      <c r="J107" s="3"/>
      <c r="K107" s="3"/>
    </row>
    <row r="108" spans="1:11">
      <c r="A108" s="16" t="s">
        <v>154</v>
      </c>
      <c r="B108" s="16" t="s">
        <v>14</v>
      </c>
      <c r="C108" s="17"/>
      <c r="D108" s="17"/>
      <c r="E108" s="17"/>
      <c r="F108" s="17"/>
      <c r="G108" s="17"/>
      <c r="H108" s="17"/>
      <c r="I108" s="17"/>
      <c r="J108" s="3"/>
      <c r="K108" s="3"/>
    </row>
    <row r="109" spans="1:11">
      <c r="A109" s="7" t="s">
        <v>148</v>
      </c>
      <c r="B109" s="7" t="s">
        <v>65</v>
      </c>
      <c r="C109" s="15">
        <v>20</v>
      </c>
      <c r="D109" s="15"/>
      <c r="E109" s="15">
        <f>C109*D109</f>
        <v>0</v>
      </c>
      <c r="F109" s="15"/>
      <c r="G109" s="15">
        <f>C109*F109</f>
        <v>0</v>
      </c>
      <c r="H109" s="15">
        <f>D109+F109</f>
        <v>0</v>
      </c>
      <c r="I109" s="15">
        <f>E109+G109</f>
        <v>0</v>
      </c>
      <c r="J109" s="3"/>
      <c r="K109" s="3"/>
    </row>
    <row r="110" spans="1:11">
      <c r="A110" s="7" t="s">
        <v>149</v>
      </c>
      <c r="B110" s="7" t="s">
        <v>65</v>
      </c>
      <c r="C110" s="15">
        <v>350</v>
      </c>
      <c r="D110" s="15"/>
      <c r="E110" s="15">
        <f>C110*D110</f>
        <v>0</v>
      </c>
      <c r="F110" s="15"/>
      <c r="G110" s="15">
        <f>C110*F110</f>
        <v>0</v>
      </c>
      <c r="H110" s="15">
        <f>D110+F110</f>
        <v>0</v>
      </c>
      <c r="I110" s="15">
        <f>E110+G110</f>
        <v>0</v>
      </c>
      <c r="J110" s="3"/>
      <c r="K110" s="3"/>
    </row>
    <row r="111" spans="1:11">
      <c r="A111" s="7" t="s">
        <v>155</v>
      </c>
      <c r="B111" s="7" t="s">
        <v>65</v>
      </c>
      <c r="C111" s="15">
        <v>500</v>
      </c>
      <c r="D111" s="15"/>
      <c r="E111" s="15">
        <f>C111*D111</f>
        <v>0</v>
      </c>
      <c r="F111" s="15"/>
      <c r="G111" s="15">
        <f>C111*F111</f>
        <v>0</v>
      </c>
      <c r="H111" s="15">
        <f>D111+F111</f>
        <v>0</v>
      </c>
      <c r="I111" s="15">
        <f>E111+G111</f>
        <v>0</v>
      </c>
      <c r="J111" s="3"/>
      <c r="K111" s="3"/>
    </row>
    <row r="112" spans="1:11">
      <c r="A112" s="7" t="s">
        <v>151</v>
      </c>
      <c r="B112" s="7" t="s">
        <v>65</v>
      </c>
      <c r="C112" s="15">
        <v>870</v>
      </c>
      <c r="D112" s="15"/>
      <c r="E112" s="15">
        <f>C112*D112</f>
        <v>0</v>
      </c>
      <c r="F112" s="15"/>
      <c r="G112" s="15">
        <f>C112*F112</f>
        <v>0</v>
      </c>
      <c r="H112" s="15">
        <f>D112+F112</f>
        <v>0</v>
      </c>
      <c r="I112" s="15">
        <f>E112+G112</f>
        <v>0</v>
      </c>
      <c r="J112" s="3"/>
      <c r="K112" s="3"/>
    </row>
    <row r="113" spans="1:11">
      <c r="A113" s="16" t="s">
        <v>156</v>
      </c>
      <c r="B113" s="16" t="s">
        <v>14</v>
      </c>
      <c r="C113" s="17"/>
      <c r="D113" s="17"/>
      <c r="E113" s="17"/>
      <c r="F113" s="17"/>
      <c r="G113" s="17"/>
      <c r="H113" s="17"/>
      <c r="I113" s="17"/>
      <c r="J113" s="3"/>
      <c r="K113" s="3"/>
    </row>
    <row r="114" spans="1:11">
      <c r="A114" s="7" t="s">
        <v>157</v>
      </c>
      <c r="B114" s="7" t="s">
        <v>138</v>
      </c>
      <c r="C114" s="15">
        <v>130</v>
      </c>
      <c r="D114" s="15"/>
      <c r="E114" s="15">
        <f>C114*D114</f>
        <v>0</v>
      </c>
      <c r="F114" s="15"/>
      <c r="G114" s="15">
        <f>C114*F114</f>
        <v>0</v>
      </c>
      <c r="H114" s="15">
        <f>D114+F114</f>
        <v>0</v>
      </c>
      <c r="I114" s="15">
        <f>E114+G114</f>
        <v>0</v>
      </c>
      <c r="J114" s="3"/>
      <c r="K114" s="3"/>
    </row>
    <row r="115" spans="1:11">
      <c r="A115" s="7" t="s">
        <v>158</v>
      </c>
      <c r="B115" s="7" t="s">
        <v>138</v>
      </c>
      <c r="C115" s="15">
        <v>130</v>
      </c>
      <c r="D115" s="15"/>
      <c r="E115" s="15">
        <f>C115*D115</f>
        <v>0</v>
      </c>
      <c r="F115" s="15"/>
      <c r="G115" s="15">
        <f>C115*F115</f>
        <v>0</v>
      </c>
      <c r="H115" s="15">
        <f>D115+F115</f>
        <v>0</v>
      </c>
      <c r="I115" s="15">
        <f>E115+G115</f>
        <v>0</v>
      </c>
      <c r="J115" s="3"/>
      <c r="K115" s="3"/>
    </row>
    <row r="116" spans="1:11">
      <c r="A116" s="16" t="s">
        <v>159</v>
      </c>
      <c r="B116" s="16" t="s">
        <v>14</v>
      </c>
      <c r="C116" s="17"/>
      <c r="D116" s="17"/>
      <c r="E116" s="17"/>
      <c r="F116" s="17"/>
      <c r="G116" s="17"/>
      <c r="H116" s="17"/>
      <c r="I116" s="17"/>
      <c r="J116" s="3"/>
      <c r="K116" s="3"/>
    </row>
    <row r="117" spans="1:11">
      <c r="A117" s="7" t="s">
        <v>160</v>
      </c>
      <c r="B117" s="7" t="s">
        <v>138</v>
      </c>
      <c r="C117" s="15">
        <v>5</v>
      </c>
      <c r="D117" s="15"/>
      <c r="E117" s="15">
        <f>C117*D117</f>
        <v>0</v>
      </c>
      <c r="F117" s="15"/>
      <c r="G117" s="15">
        <f>C117*F117</f>
        <v>0</v>
      </c>
      <c r="H117" s="15">
        <f>D117+F117</f>
        <v>0</v>
      </c>
      <c r="I117" s="15">
        <f>E117+G117</f>
        <v>0</v>
      </c>
      <c r="J117" s="3"/>
      <c r="K117" s="3"/>
    </row>
    <row r="118" spans="1:11">
      <c r="A118" s="16" t="s">
        <v>161</v>
      </c>
      <c r="B118" s="16" t="s">
        <v>14</v>
      </c>
      <c r="C118" s="17"/>
      <c r="D118" s="17"/>
      <c r="E118" s="17"/>
      <c r="F118" s="17"/>
      <c r="G118" s="17"/>
      <c r="H118" s="17"/>
      <c r="I118" s="17"/>
      <c r="J118" s="3"/>
      <c r="K118" s="3"/>
    </row>
    <row r="119" spans="1:11">
      <c r="A119" s="16" t="s">
        <v>162</v>
      </c>
      <c r="B119" s="16" t="s">
        <v>14</v>
      </c>
      <c r="C119" s="17"/>
      <c r="D119" s="17"/>
      <c r="E119" s="17"/>
      <c r="F119" s="17"/>
      <c r="G119" s="17"/>
      <c r="H119" s="17"/>
      <c r="I119" s="17"/>
      <c r="J119" s="3"/>
      <c r="K119" s="3"/>
    </row>
    <row r="120" spans="1:11">
      <c r="A120" s="7" t="s">
        <v>163</v>
      </c>
      <c r="B120" s="7" t="s">
        <v>164</v>
      </c>
      <c r="C120" s="15">
        <v>30</v>
      </c>
      <c r="D120" s="15"/>
      <c r="E120" s="15">
        <f>C120*D120</f>
        <v>0</v>
      </c>
      <c r="F120" s="15"/>
      <c r="G120" s="15">
        <f>C120*F120</f>
        <v>0</v>
      </c>
      <c r="H120" s="15">
        <f>D120+F120</f>
        <v>0</v>
      </c>
      <c r="I120" s="15">
        <f>E120+G120</f>
        <v>0</v>
      </c>
      <c r="J120" s="3"/>
      <c r="K120" s="3"/>
    </row>
    <row r="121" spans="1:11">
      <c r="A121" s="16" t="s">
        <v>165</v>
      </c>
      <c r="B121" s="16" t="s">
        <v>14</v>
      </c>
      <c r="C121" s="17"/>
      <c r="D121" s="17"/>
      <c r="E121" s="17"/>
      <c r="F121" s="17"/>
      <c r="G121" s="17"/>
      <c r="H121" s="17"/>
      <c r="I121" s="17"/>
      <c r="J121" s="3"/>
      <c r="K121" s="3"/>
    </row>
    <row r="122" spans="1:11">
      <c r="A122" s="16" t="s">
        <v>166</v>
      </c>
      <c r="B122" s="16" t="s">
        <v>14</v>
      </c>
      <c r="C122" s="17"/>
      <c r="D122" s="17"/>
      <c r="E122" s="17"/>
      <c r="F122" s="17"/>
      <c r="G122" s="17"/>
      <c r="H122" s="17"/>
      <c r="I122" s="17"/>
      <c r="J122" s="3"/>
      <c r="K122" s="3"/>
    </row>
    <row r="123" spans="1:11">
      <c r="A123" s="7" t="s">
        <v>167</v>
      </c>
      <c r="B123" s="7" t="s">
        <v>164</v>
      </c>
      <c r="C123" s="15">
        <v>10</v>
      </c>
      <c r="D123" s="15"/>
      <c r="E123" s="15">
        <f>C123*D123</f>
        <v>0</v>
      </c>
      <c r="F123" s="15"/>
      <c r="G123" s="15">
        <f>C123*F123</f>
        <v>0</v>
      </c>
      <c r="H123" s="15">
        <f>D123+F123</f>
        <v>0</v>
      </c>
      <c r="I123" s="15">
        <f>E123+G123</f>
        <v>0</v>
      </c>
      <c r="J123" s="3"/>
      <c r="K123" s="3"/>
    </row>
    <row r="124" spans="1:11">
      <c r="A124" s="16" t="s">
        <v>168</v>
      </c>
      <c r="B124" s="16" t="s">
        <v>14</v>
      </c>
      <c r="C124" s="17"/>
      <c r="D124" s="17"/>
      <c r="E124" s="17"/>
      <c r="F124" s="17"/>
      <c r="G124" s="17"/>
      <c r="H124" s="17"/>
      <c r="I124" s="17"/>
      <c r="J124" s="3"/>
      <c r="K124" s="3"/>
    </row>
    <row r="125" spans="1:11">
      <c r="A125" s="7" t="s">
        <v>169</v>
      </c>
      <c r="B125" s="7" t="s">
        <v>164</v>
      </c>
      <c r="C125" s="15">
        <v>10</v>
      </c>
      <c r="D125" s="15"/>
      <c r="E125" s="15">
        <f>C125*D125</f>
        <v>0</v>
      </c>
      <c r="F125" s="15"/>
      <c r="G125" s="15">
        <f>C125*F125</f>
        <v>0</v>
      </c>
      <c r="H125" s="15">
        <f>D125+F125</f>
        <v>0</v>
      </c>
      <c r="I125" s="15">
        <f>E125+G125</f>
        <v>0</v>
      </c>
      <c r="J125" s="3"/>
      <c r="K125" s="3"/>
    </row>
    <row r="126" spans="1:11">
      <c r="A126" s="16" t="s">
        <v>170</v>
      </c>
      <c r="B126" s="16" t="s">
        <v>14</v>
      </c>
      <c r="C126" s="17"/>
      <c r="D126" s="17"/>
      <c r="E126" s="17"/>
      <c r="F126" s="17"/>
      <c r="G126" s="17"/>
      <c r="H126" s="17"/>
      <c r="I126" s="17"/>
      <c r="J126" s="3"/>
      <c r="K126" s="3"/>
    </row>
    <row r="127" spans="1:11">
      <c r="A127" s="7" t="s">
        <v>171</v>
      </c>
      <c r="B127" s="7" t="s">
        <v>164</v>
      </c>
      <c r="C127" s="15">
        <v>20</v>
      </c>
      <c r="D127" s="15"/>
      <c r="E127" s="15">
        <f>C127*D127</f>
        <v>0</v>
      </c>
      <c r="F127" s="15"/>
      <c r="G127" s="15">
        <f>C127*F127</f>
        <v>0</v>
      </c>
      <c r="H127" s="15">
        <f>D127+F127</f>
        <v>0</v>
      </c>
      <c r="I127" s="15">
        <f>E127+G127</f>
        <v>0</v>
      </c>
      <c r="J127" s="3"/>
      <c r="K127" s="3"/>
    </row>
    <row r="128" spans="1:11">
      <c r="A128" s="7" t="s">
        <v>172</v>
      </c>
      <c r="B128" s="7" t="s">
        <v>164</v>
      </c>
      <c r="C128" s="15">
        <v>20</v>
      </c>
      <c r="D128" s="15"/>
      <c r="E128" s="15">
        <f>C128*D128</f>
        <v>0</v>
      </c>
      <c r="F128" s="15"/>
      <c r="G128" s="15">
        <f>C128*F128</f>
        <v>0</v>
      </c>
      <c r="H128" s="15">
        <f>D128+F128</f>
        <v>0</v>
      </c>
      <c r="I128" s="15">
        <f>E128+G128</f>
        <v>0</v>
      </c>
      <c r="J128" s="3"/>
      <c r="K128" s="3"/>
    </row>
    <row r="129" spans="1:11">
      <c r="A129" s="7" t="s">
        <v>173</v>
      </c>
      <c r="B129" s="7" t="s">
        <v>164</v>
      </c>
      <c r="C129" s="15">
        <v>20</v>
      </c>
      <c r="D129" s="15"/>
      <c r="E129" s="15">
        <f>C129*D129</f>
        <v>0</v>
      </c>
      <c r="F129" s="15"/>
      <c r="G129" s="15">
        <f>C129*F129</f>
        <v>0</v>
      </c>
      <c r="H129" s="15">
        <f>D129+F129</f>
        <v>0</v>
      </c>
      <c r="I129" s="15">
        <f>E129+G129</f>
        <v>0</v>
      </c>
      <c r="J129" s="3"/>
      <c r="K129" s="3"/>
    </row>
    <row r="130" spans="1:11">
      <c r="A130" s="7" t="s">
        <v>174</v>
      </c>
      <c r="B130" s="7" t="s">
        <v>164</v>
      </c>
      <c r="C130" s="15">
        <v>4</v>
      </c>
      <c r="D130" s="15"/>
      <c r="E130" s="15">
        <f>C130*D130</f>
        <v>0</v>
      </c>
      <c r="F130" s="15"/>
      <c r="G130" s="15">
        <f>C130*F130</f>
        <v>0</v>
      </c>
      <c r="H130" s="15">
        <f>D130+F130</f>
        <v>0</v>
      </c>
      <c r="I130" s="15">
        <f>E130+G130</f>
        <v>0</v>
      </c>
      <c r="J130" s="3"/>
      <c r="K130" s="3"/>
    </row>
    <row r="131" spans="1:11">
      <c r="A131" s="7" t="s">
        <v>175</v>
      </c>
      <c r="B131" s="7" t="s">
        <v>61</v>
      </c>
      <c r="C131" s="15">
        <v>11</v>
      </c>
      <c r="D131" s="15"/>
      <c r="E131" s="15">
        <f>C131*D131</f>
        <v>0</v>
      </c>
      <c r="F131" s="15"/>
      <c r="G131" s="15">
        <f>C131*F131</f>
        <v>0</v>
      </c>
      <c r="H131" s="15">
        <f>D131+F131</f>
        <v>0</v>
      </c>
      <c r="I131" s="15">
        <f>E131+G131</f>
        <v>0</v>
      </c>
      <c r="J131" s="3"/>
      <c r="K131" s="3"/>
    </row>
    <row r="132" spans="1:11">
      <c r="A132" s="7" t="s">
        <v>176</v>
      </c>
      <c r="B132" s="7" t="s">
        <v>61</v>
      </c>
      <c r="C132" s="15">
        <v>12</v>
      </c>
      <c r="D132" s="15"/>
      <c r="E132" s="15">
        <f>C132*D132</f>
        <v>0</v>
      </c>
      <c r="F132" s="15"/>
      <c r="G132" s="15">
        <f>C132*F132</f>
        <v>0</v>
      </c>
      <c r="H132" s="15">
        <f>D132+F132</f>
        <v>0</v>
      </c>
      <c r="I132" s="15">
        <f>E132+G132</f>
        <v>0</v>
      </c>
      <c r="J132" s="3"/>
      <c r="K132" s="3"/>
    </row>
    <row r="133" spans="1:11">
      <c r="A133" s="7" t="s">
        <v>177</v>
      </c>
      <c r="B133" s="7" t="s">
        <v>61</v>
      </c>
      <c r="C133" s="15">
        <v>2</v>
      </c>
      <c r="D133" s="15"/>
      <c r="E133" s="15">
        <f>C133*D133</f>
        <v>0</v>
      </c>
      <c r="F133" s="15"/>
      <c r="G133" s="15">
        <f>C133*F133</f>
        <v>0</v>
      </c>
      <c r="H133" s="15">
        <f>D133+F133</f>
        <v>0</v>
      </c>
      <c r="I133" s="15">
        <f>E133+G133</f>
        <v>0</v>
      </c>
      <c r="J133" s="3"/>
      <c r="K133" s="3"/>
    </row>
    <row r="134" spans="1:11">
      <c r="A134" s="7" t="s">
        <v>178</v>
      </c>
      <c r="B134" s="7" t="s">
        <v>108</v>
      </c>
      <c r="C134" s="15">
        <v>16</v>
      </c>
      <c r="D134" s="15"/>
      <c r="E134" s="15">
        <f>C134*D134</f>
        <v>0</v>
      </c>
      <c r="F134" s="15"/>
      <c r="G134" s="15">
        <f>C134*F134</f>
        <v>0</v>
      </c>
      <c r="H134" s="15">
        <f>D134+F134</f>
        <v>0</v>
      </c>
      <c r="I134" s="15">
        <f>E134+G134</f>
        <v>0</v>
      </c>
      <c r="J134" s="3"/>
      <c r="K134" s="3"/>
    </row>
    <row r="135" spans="1:11">
      <c r="A135" s="7" t="s">
        <v>179</v>
      </c>
      <c r="B135" s="7" t="s">
        <v>164</v>
      </c>
      <c r="C135" s="15">
        <v>6</v>
      </c>
      <c r="D135" s="15"/>
      <c r="E135" s="15">
        <f>C135*D135</f>
        <v>0</v>
      </c>
      <c r="F135" s="15"/>
      <c r="G135" s="15">
        <f>C135*F135</f>
        <v>0</v>
      </c>
      <c r="H135" s="15">
        <f>D135+F135</f>
        <v>0</v>
      </c>
      <c r="I135" s="15">
        <f>E135+G135</f>
        <v>0</v>
      </c>
      <c r="J135" s="3"/>
      <c r="K135" s="3"/>
    </row>
    <row r="136" spans="1:11">
      <c r="A136" s="7" t="s">
        <v>180</v>
      </c>
      <c r="B136" s="7" t="s">
        <v>164</v>
      </c>
      <c r="C136" s="15">
        <v>5</v>
      </c>
      <c r="D136" s="15"/>
      <c r="E136" s="15">
        <f>C136*D136</f>
        <v>0</v>
      </c>
      <c r="F136" s="15"/>
      <c r="G136" s="15">
        <f>C136*F136</f>
        <v>0</v>
      </c>
      <c r="H136" s="15">
        <f>D136+F136</f>
        <v>0</v>
      </c>
      <c r="I136" s="15">
        <f>E136+G136</f>
        <v>0</v>
      </c>
      <c r="J136" s="3"/>
      <c r="K136" s="3"/>
    </row>
    <row r="137" spans="1:11">
      <c r="A137" s="7" t="s">
        <v>181</v>
      </c>
      <c r="B137" s="7" t="s">
        <v>61</v>
      </c>
      <c r="C137" s="15">
        <v>2</v>
      </c>
      <c r="D137" s="15"/>
      <c r="E137" s="15">
        <f>C137*D137</f>
        <v>0</v>
      </c>
      <c r="F137" s="15"/>
      <c r="G137" s="15">
        <f>C137*F137</f>
        <v>0</v>
      </c>
      <c r="H137" s="15">
        <f>D137+F137</f>
        <v>0</v>
      </c>
      <c r="I137" s="15">
        <f>E137+G137</f>
        <v>0</v>
      </c>
      <c r="J137" s="3"/>
      <c r="K137" s="3"/>
    </row>
    <row r="138" spans="1:11">
      <c r="A138" s="7" t="s">
        <v>182</v>
      </c>
      <c r="B138" s="7" t="s">
        <v>108</v>
      </c>
      <c r="C138" s="15">
        <v>4</v>
      </c>
      <c r="D138" s="15"/>
      <c r="E138" s="15">
        <f>C138*D138</f>
        <v>0</v>
      </c>
      <c r="F138" s="15"/>
      <c r="G138" s="15">
        <f>C138*F138</f>
        <v>0</v>
      </c>
      <c r="H138" s="15">
        <f>D138+F138</f>
        <v>0</v>
      </c>
      <c r="I138" s="15">
        <f>E138+G138</f>
        <v>0</v>
      </c>
      <c r="J138" s="3"/>
      <c r="K138" s="3"/>
    </row>
    <row r="139" spans="1:11">
      <c r="A139" s="5" t="s">
        <v>183</v>
      </c>
      <c r="B139" s="5" t="s">
        <v>14</v>
      </c>
      <c r="C139" s="14"/>
      <c r="D139" s="14"/>
      <c r="E139" s="14">
        <f>SUM(E89:E138)</f>
        <v>0</v>
      </c>
      <c r="F139" s="14"/>
      <c r="G139" s="14">
        <f>SUM(G89:G138)</f>
        <v>0</v>
      </c>
      <c r="H139" s="14"/>
      <c r="I139" s="14">
        <f>SUM(I89:I138)</f>
        <v>0</v>
      </c>
      <c r="J139" s="3"/>
      <c r="K139" s="3"/>
    </row>
    <row r="140" spans="1:11">
      <c r="A140" s="7" t="s">
        <v>14</v>
      </c>
      <c r="B140" s="7" t="s">
        <v>14</v>
      </c>
      <c r="C140" s="15"/>
      <c r="D140" s="15"/>
      <c r="E140" s="15"/>
      <c r="F140" s="15"/>
      <c r="G140" s="15"/>
      <c r="H140" s="15">
        <f>D140+F140</f>
        <v>0</v>
      </c>
      <c r="I140" s="15">
        <f>E140+G140</f>
        <v>0</v>
      </c>
      <c r="J140" s="3"/>
      <c r="K140" s="3"/>
    </row>
    <row r="141" spans="1:11">
      <c r="A141" s="7" t="s">
        <v>14</v>
      </c>
      <c r="B141" s="7" t="s">
        <v>14</v>
      </c>
      <c r="C141" s="15"/>
      <c r="D141" s="15"/>
      <c r="E141" s="15"/>
      <c r="F141" s="15"/>
      <c r="G141" s="15"/>
      <c r="H141" s="15">
        <f>D141+F141</f>
        <v>0</v>
      </c>
      <c r="I141" s="15">
        <f>E141+G141</f>
        <v>0</v>
      </c>
      <c r="J141" s="3"/>
      <c r="K141" s="3"/>
    </row>
    <row r="142" spans="1:11">
      <c r="A142" s="7" t="s">
        <v>184</v>
      </c>
      <c r="B142" s="7" t="s">
        <v>14</v>
      </c>
      <c r="C142" s="15"/>
      <c r="D142" s="15"/>
      <c r="E142" s="15">
        <f>L2+Parametry!B33/100*E107+Parametry!B33/100*E109+Parametry!B33/100*E110+Parametry!B33/100*E111+Parametry!B33/100*E112+Parametry!B33/100*E114+Parametry!B33/100*E115+Parametry!B33/100*E117+Parametry!B33/100*E120+Parametry!B33/100*E123+Parametry!B33/100*E125+Parametry!B33/100*E127</f>
        <v>0</v>
      </c>
      <c r="F142" s="15"/>
      <c r="G142" s="15"/>
      <c r="H142" s="15">
        <f>D142+F142</f>
        <v>0</v>
      </c>
      <c r="I142" s="15">
        <f>E142+G142</f>
        <v>0</v>
      </c>
      <c r="J142" s="3"/>
      <c r="K142" s="3"/>
    </row>
    <row r="143" spans="1:11">
      <c r="A143" s="4" t="s">
        <v>185</v>
      </c>
      <c r="B143" s="4" t="s">
        <v>14</v>
      </c>
      <c r="C143" s="13"/>
      <c r="D143" s="13"/>
      <c r="E143" s="13">
        <f>SUM(E3:E15,E17,E20:E24,E26,E28:E55,E57,E59:E69,E71,E73:E76,E79,E81:E85,E87,E89:E138,E140:E142)</f>
        <v>0</v>
      </c>
      <c r="F143" s="13"/>
      <c r="G143" s="13">
        <f>SUM(G3:G15,G17,G20:G24,G26,G28:G55,G57,G59:G69,G71,G73:G76,G79,G81:G85,G87,G89:G138,G140:G142)</f>
        <v>0</v>
      </c>
      <c r="H143" s="13"/>
      <c r="I143" s="13">
        <f>SUM(I3:I15,I17,I20:I24,I26,I28:I55,I57,I59:I69,I71,I73:I76,I79,I81:I85,I87,I89:I138,I140:I142)</f>
        <v>0</v>
      </c>
      <c r="J143" s="3"/>
      <c r="K143" s="3"/>
    </row>
    <row r="144" spans="1:11">
      <c r="A144" s="7" t="s">
        <v>14</v>
      </c>
      <c r="B144" s="7" t="s">
        <v>14</v>
      </c>
      <c r="C144" s="15"/>
      <c r="D144" s="15"/>
      <c r="E144" s="15"/>
      <c r="F144" s="15"/>
      <c r="G144" s="15"/>
      <c r="H144" s="15">
        <f>D144+F144</f>
        <v>0</v>
      </c>
      <c r="I144" s="15">
        <f>E144+G144</f>
        <v>0</v>
      </c>
      <c r="J144" s="3"/>
      <c r="K144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RowHeight="14.4"/>
  <cols>
    <col min="1" max="1" width="22" style="1" bestFit="1" customWidth="1"/>
    <col min="2" max="2" width="100.109375" style="1" bestFit="1" customWidth="1"/>
    <col min="4" max="4" width="0" style="1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>
      <c r="A3" s="2" t="s">
        <v>4</v>
      </c>
      <c r="B3" s="5" t="s">
        <v>5</v>
      </c>
      <c r="C3" s="3"/>
    </row>
    <row r="4" spans="1:3" ht="21.6">
      <c r="A4" s="2" t="s">
        <v>6</v>
      </c>
      <c r="B4" s="6" t="s">
        <v>7</v>
      </c>
      <c r="C4" s="3"/>
    </row>
    <row r="5" spans="1:3">
      <c r="A5" s="2" t="s">
        <v>8</v>
      </c>
      <c r="B5" s="5" t="s">
        <v>9</v>
      </c>
      <c r="C5" s="3"/>
    </row>
    <row r="6" spans="1:3">
      <c r="A6" s="2" t="s">
        <v>10</v>
      </c>
      <c r="B6" s="5" t="s">
        <v>11</v>
      </c>
      <c r="C6" s="3"/>
    </row>
    <row r="7" spans="1:3">
      <c r="A7" s="2" t="s">
        <v>12</v>
      </c>
      <c r="B7" s="5" t="s">
        <v>11</v>
      </c>
      <c r="C7" s="3"/>
    </row>
    <row r="8" spans="1:3">
      <c r="A8" s="2" t="s">
        <v>13</v>
      </c>
      <c r="B8" s="5" t="s">
        <v>14</v>
      </c>
      <c r="C8" s="3"/>
    </row>
    <row r="9" spans="1:3">
      <c r="A9" s="2" t="s">
        <v>15</v>
      </c>
      <c r="B9" s="5" t="s">
        <v>16</v>
      </c>
      <c r="C9" s="3"/>
    </row>
    <row r="10" spans="1:3">
      <c r="A10" s="2" t="s">
        <v>17</v>
      </c>
      <c r="B10" s="5" t="s">
        <v>16</v>
      </c>
      <c r="C10" s="3"/>
    </row>
    <row r="11" spans="1:3">
      <c r="A11" s="2" t="s">
        <v>18</v>
      </c>
      <c r="B11" s="5" t="s">
        <v>19</v>
      </c>
      <c r="C11" s="3"/>
    </row>
    <row r="12" spans="1:3">
      <c r="A12" s="2" t="s">
        <v>20</v>
      </c>
      <c r="B12" s="5" t="s">
        <v>14</v>
      </c>
      <c r="C12" s="3"/>
    </row>
    <row r="13" spans="1:3">
      <c r="A13" s="2" t="s">
        <v>21</v>
      </c>
      <c r="B13" s="5" t="s">
        <v>22</v>
      </c>
      <c r="C13" s="3"/>
    </row>
    <row r="14" spans="1:3">
      <c r="A14" s="2" t="s">
        <v>23</v>
      </c>
      <c r="B14" s="5" t="s">
        <v>24</v>
      </c>
      <c r="C14" s="3"/>
    </row>
    <row r="15" spans="1:3">
      <c r="A15" s="2" t="s">
        <v>14</v>
      </c>
      <c r="B15" s="7" t="s">
        <v>14</v>
      </c>
      <c r="C15" s="3"/>
    </row>
    <row r="16" spans="1:3">
      <c r="A16" s="2" t="s">
        <v>25</v>
      </c>
      <c r="B16" s="8" t="s">
        <v>26</v>
      </c>
      <c r="C16" s="3"/>
    </row>
    <row r="17" spans="1:3">
      <c r="A17" s="2" t="s">
        <v>27</v>
      </c>
      <c r="B17" s="8" t="s">
        <v>28</v>
      </c>
      <c r="C17" s="3"/>
    </row>
    <row r="18" spans="1:3">
      <c r="A18" s="2" t="s">
        <v>29</v>
      </c>
      <c r="B18" s="8" t="s">
        <v>30</v>
      </c>
      <c r="C18" s="3"/>
    </row>
    <row r="19" spans="1:3">
      <c r="A19" s="2" t="s">
        <v>31</v>
      </c>
      <c r="B19" s="8" t="s">
        <v>32</v>
      </c>
      <c r="C19" s="3"/>
    </row>
    <row r="20" spans="1:3">
      <c r="A20" s="2" t="s">
        <v>33</v>
      </c>
      <c r="B20" s="8" t="s">
        <v>32</v>
      </c>
      <c r="C20" s="3"/>
    </row>
    <row r="21" spans="1:3">
      <c r="A21" s="2" t="s">
        <v>34</v>
      </c>
      <c r="B21" s="8" t="s">
        <v>32</v>
      </c>
      <c r="C21" s="3"/>
    </row>
    <row r="22" spans="1:3">
      <c r="A22" s="2" t="s">
        <v>35</v>
      </c>
      <c r="B22" s="8" t="s">
        <v>32</v>
      </c>
      <c r="C22" s="3"/>
    </row>
    <row r="23" spans="1:3">
      <c r="A23" s="2" t="s">
        <v>36</v>
      </c>
      <c r="B23" s="8" t="s">
        <v>32</v>
      </c>
      <c r="C23" s="3"/>
    </row>
    <row r="24" spans="1:3">
      <c r="A24" s="2" t="s">
        <v>37</v>
      </c>
      <c r="B24" s="8" t="s">
        <v>32</v>
      </c>
      <c r="C24" s="3"/>
    </row>
    <row r="25" spans="1:3">
      <c r="A25" s="2" t="s">
        <v>38</v>
      </c>
      <c r="B25" s="8" t="s">
        <v>32</v>
      </c>
      <c r="C25" s="3"/>
    </row>
    <row r="26" spans="1:3">
      <c r="A26" s="2" t="s">
        <v>39</v>
      </c>
      <c r="B26" s="8" t="s">
        <v>40</v>
      </c>
      <c r="C26" s="3"/>
    </row>
    <row r="27" spans="1:3">
      <c r="A27" s="2" t="s">
        <v>41</v>
      </c>
      <c r="B27" s="8" t="s">
        <v>32</v>
      </c>
      <c r="C27" s="3"/>
    </row>
    <row r="28" spans="1:3">
      <c r="A28" s="2" t="s">
        <v>42</v>
      </c>
      <c r="B28" s="8" t="s">
        <v>32</v>
      </c>
      <c r="C28" s="3"/>
    </row>
    <row r="29" spans="1:3">
      <c r="A29" s="2" t="s">
        <v>43</v>
      </c>
      <c r="B29" s="8" t="s">
        <v>32</v>
      </c>
      <c r="C29" s="3"/>
    </row>
    <row r="30" spans="1:3">
      <c r="A30" s="2" t="s">
        <v>44</v>
      </c>
      <c r="B30" s="8" t="s">
        <v>32</v>
      </c>
      <c r="C30" s="3"/>
    </row>
    <row r="31" spans="1:3" ht="20.399999999999999">
      <c r="A31" s="9" t="s">
        <v>45</v>
      </c>
      <c r="B31" s="8" t="s">
        <v>46</v>
      </c>
      <c r="C31" s="3"/>
    </row>
    <row r="32" spans="1:3">
      <c r="A32" s="2" t="s">
        <v>47</v>
      </c>
      <c r="B32" s="8" t="s">
        <v>48</v>
      </c>
      <c r="C32" s="3"/>
    </row>
    <row r="33" spans="1:2">
      <c r="A33" s="1" t="s">
        <v>49</v>
      </c>
      <c r="B33" s="1">
        <v>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2025-09-09T09:29:24Z</dcterms:created>
  <dcterms:modified xsi:type="dcterms:W3CDTF">2025-09-09T09:29:33Z</dcterms:modified>
</cp:coreProperties>
</file>