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stredova" reservationPassword="0"/>
  <workbookPr/>
  <bookViews>
    <workbookView xWindow="240" yWindow="120" windowWidth="14940" windowHeight="9225" activeTab="0"/>
  </bookViews>
  <sheets>
    <sheet name="rekapitulace" sheetId="1" r:id="rId1"/>
    <sheet name="401" sheetId="2" r:id="rId2"/>
    <sheet name="402" sheetId="3" r:id="rId3"/>
  </sheets>
  <definedNames/>
  <calcPr/>
  <webPublishing/>
</workbook>
</file>

<file path=xl/sharedStrings.xml><?xml version="1.0" encoding="utf-8"?>
<sst xmlns="http://schemas.openxmlformats.org/spreadsheetml/2006/main" count="438" uniqueCount="148">
  <si>
    <t>Soupis objektů s DPH</t>
  </si>
  <si>
    <t>Stavba:24-421-2-002 - KARLOVY VARY, ULICE U TRATI - REKONSTRUKCE - VO</t>
  </si>
  <si>
    <t>Varianta:ZŘ - Základní řešení</t>
  </si>
  <si>
    <t>Odbytová cena:</t>
  </si>
  <si>
    <t>OC+DPH:</t>
  </si>
  <si>
    <t>Sazba 1</t>
  </si>
  <si>
    <t>Sazba 2</t>
  </si>
  <si>
    <t>Sazba 3</t>
  </si>
  <si>
    <t>Objekt</t>
  </si>
  <si>
    <t>Popis</t>
  </si>
  <si>
    <t>OC</t>
  </si>
  <si>
    <t>DPH</t>
  </si>
  <si>
    <t>OC+DPH</t>
  </si>
  <si>
    <t>Aspe</t>
  </si>
  <si>
    <t>Firma: .</t>
  </si>
  <si>
    <t>Příloha k formuláři pro ocenění nabídky</t>
  </si>
  <si>
    <t>Stavba</t>
  </si>
  <si>
    <t>číslo a název SO</t>
  </si>
  <si>
    <t>číslo a název rozpočtu:</t>
  </si>
  <si>
    <t>24-421-2-002</t>
  </si>
  <si>
    <t>KARLOVY VARY, ULICE U TRATI - REKONSTRUKCE - VO</t>
  </si>
  <si>
    <t>401</t>
  </si>
  <si>
    <t>Úpravy VO - východ</t>
  </si>
  <si>
    <t>Poř.
č.pol.</t>
  </si>
  <si>
    <t>1</t>
  </si>
  <si>
    <t>cenová
soustava</t>
  </si>
  <si>
    <t>Kód
položky</t>
  </si>
  <si>
    <t>Varianta
položky</t>
  </si>
  <si>
    <t>Název položky</t>
  </si>
  <si>
    <t>jednotka</t>
  </si>
  <si>
    <t>Počet
jednotek</t>
  </si>
  <si>
    <t>CENA</t>
  </si>
  <si>
    <t>jednotková</t>
  </si>
  <si>
    <t>celkem</t>
  </si>
  <si>
    <t>Sazba</t>
  </si>
  <si>
    <t>2</t>
  </si>
  <si>
    <t>3</t>
  </si>
  <si>
    <t>4</t>
  </si>
  <si>
    <t>5</t>
  </si>
  <si>
    <t>6</t>
  </si>
  <si>
    <t>7</t>
  </si>
  <si>
    <t>8</t>
  </si>
  <si>
    <t>9</t>
  </si>
  <si>
    <t>Všeobecné konstrukce a práce</t>
  </si>
  <si>
    <t>0</t>
  </si>
  <si>
    <t>2024_OTSKP</t>
  </si>
  <si>
    <t>014111</t>
  </si>
  <si>
    <t/>
  </si>
  <si>
    <t>POPLATKY ZA SKLÁDKU TYP S-IO (INERTNÍ ODPAD)</t>
  </si>
  <si>
    <t xml:space="preserve">M3        </t>
  </si>
  <si>
    <t>(pol. 13173 §  pol. 13273) 9,826+35,845=45,671 [A]</t>
  </si>
  <si>
    <t>Zemní práce</t>
  </si>
  <si>
    <t>17120</t>
  </si>
  <si>
    <t>ULOŽENÍ SYPANINY DO NÁSYPŮ A NA SKLÁDKY BEZ ZHUTNĚNÍ</t>
  </si>
  <si>
    <t>viz pol. 014111 49,899=49,899 [A]</t>
  </si>
  <si>
    <t>13173</t>
  </si>
  <si>
    <t>HLOUBENÍ JAM ZAPAŽ I NEPAŽ TŘ. I
včetně odvozu na skládku</t>
  </si>
  <si>
    <t>základy sloupů 8*0,85*0,85*1,7=9,826 [A]</t>
  </si>
  <si>
    <t>13273</t>
  </si>
  <si>
    <t>HLOUBENÍ RÝH ŠÍŘ DO 2M PAŽ I NEPAŽ TŘ. I
včetně odvozu na skládku</t>
  </si>
  <si>
    <t xml:space="preserve">délka § průřez chránička 8,79=8,790 [A] 0,5*1,31=0,655 [B]
délka celkem (úseky u 57 - 50 § 53-55 §25-22) 54,14+35,79+67,83+
(úseky  21-8 § 26-28 § u 57 - 54) 7,96+24,29+9,21=199,220 [C]
průřez volný terén 0,35*0,45=0,158 [D]
A*B+(C-A)*D=35,845 [E] </t>
  </si>
  <si>
    <t>HLOUBENÍ RÝH ŠÍŘ DO 2M PAŽ I NEPAŽ TŘ. I
včetně uložení do 5 metrů od výkopu</t>
  </si>
  <si>
    <t>(délka viz pol. 13273) 199,22-8,79=190,430 [A]
průřez 0,65*0,45=0,293 [B]
A*B=55,796 [C]</t>
  </si>
  <si>
    <t>17411</t>
  </si>
  <si>
    <t xml:space="preserve">ZÁSYP JAM A RÝH ZEMINOU SE ZHUTNĚNÍM
</t>
  </si>
  <si>
    <t>17581</t>
  </si>
  <si>
    <t>OBSYP POTRUBÍ A OBJEKTŮ Z NAKUPOVANÝCH MATERIÁLŮ
písek jemnozrnný frakce 0 až 4 mm</t>
  </si>
  <si>
    <t>(délka viz pol. 13273) 199,22-8,79=190,430 [A]
průřez 0,35*0,45=0,158 [B]
A*B=30,088 [C]</t>
  </si>
  <si>
    <t>17481</t>
  </si>
  <si>
    <t>ZÁSYP JAM A RÝH Z NAKUPOVANÝCH MATERIÁLŮ
štěrkopísek frakce 0 až 32 mm</t>
  </si>
  <si>
    <t>délka § průřez chránička 8,79=8,790 [A] 0,45*1,00+0,05*0,31=0,466 [B]
A*B=4,096 [C]</t>
  </si>
  <si>
    <t>272314</t>
  </si>
  <si>
    <t>ZÁKLADY Z PROSTÉHO BETONU DO C25/30
XA1</t>
  </si>
  <si>
    <t>délka § průřez chránička 8,79=8,790 [A] 0,5*1,31-2*0,055*0,055*3,14=0,636 [B]
A*B=5,590 [C]</t>
  </si>
  <si>
    <t>Přidružená stavební výroba</t>
  </si>
  <si>
    <t>747213</t>
  </si>
  <si>
    <t>CELKOVÁ PROHLÍDKA, ZKOUŠENÍ, MĚŘENÍ A VYHOTOVENÍ VÝCHOZÍ REVIZNÍ ZPRÁVY, PRO OBJEM IN PŘES 500 DO 1000 TIS. KČ
celý objekt bez ohledu na investiční náklady</t>
  </si>
  <si>
    <t xml:space="preserve">KUS       </t>
  </si>
  <si>
    <t>741911</t>
  </si>
  <si>
    <t>UZEMŇOVACÍ VODIČ V ZEMI FEZN DO 120 MM2
drát FeZn 10 mm</t>
  </si>
  <si>
    <t xml:space="preserve">M         </t>
  </si>
  <si>
    <t>(délka trasy viz pol. 13273) 199,22=199,220 [A]
(počet napojených sloupů) 15=15,000 [B]
(zvlnění a prostřih 5%, zavedení do sloupu 3 m) A*1,05+B*3=254,181 [C]</t>
  </si>
  <si>
    <t>741B11</t>
  </si>
  <si>
    <t>ZEMNÍCÍ TYČ FEZN DÉLKY DO 2 M
FeZn 2000 mm</t>
  </si>
  <si>
    <t>(pokud nebude vyhovovat uzemění sloupů 21 a 27) 2*2=4,000 [A]</t>
  </si>
  <si>
    <t>742H12</t>
  </si>
  <si>
    <t>KABEL NN ČTYŘ- A PĚTIŽÍLOVÝ CU S PLASTOVOU IZOLACÍ OD 4 DO 16 MM2
CYKY 4x16 mm2</t>
  </si>
  <si>
    <t>(délka trasy viz pol. 13273) 199,22=199,220 [A]
(počet kabelových úseků) 11=11,000 [B]]
(zvlnění a prostřih 5%, zavedení do sloupu 3 m) A*1,05+B*2*3=275,181 [C]</t>
  </si>
  <si>
    <t>742L12</t>
  </si>
  <si>
    <t>UKONČENÍ DVOU AŽ PĚTIŽÍLOVÉHO KABELU V ROZVADĚČI NEBO NA PŘÍSTROJI OD 4 DO 16 MM2
CYKY 4x16 mm2</t>
  </si>
  <si>
    <t>11*2=22,000 [A]</t>
  </si>
  <si>
    <t>743121</t>
  </si>
  <si>
    <t>OSVĚTLOVACÍ STOŽÁR  PEVNÝ ŽÁROVĚ ZINKOVANÝ DÉLKY DO 6 M
stožár výložníkový pro přisvětlení přechodu pro chodce, závěsná výška svítidla 6 m</t>
  </si>
  <si>
    <t>743122</t>
  </si>
  <si>
    <t>OSVĚTLOVACÍ STOŽÁR  PEVNÝ ŽÁROVĚ ZINKOVANÝ DÉLKY PŘES 6,5 DO 12 M
stožár pro výložník obloukový, závěsná výška svítidla 10 m</t>
  </si>
  <si>
    <t>743151</t>
  </si>
  <si>
    <t>OSVĚTLOVACÍ STOŽÁR  - STOŽÁROVÁ ROZVODNICE S 1-2 JISTÍCÍMI PRVKY</t>
  </si>
  <si>
    <t>743313</t>
  </si>
  <si>
    <t>VÝLOŽNÍK PRO MONTÁŽ SVÍTIDLA NA STOŽÁR JEDNORAMENNÝ DÉLKA VYLOŽENÍ PŘES 2 M
rovný, vyložení 3 metry</t>
  </si>
  <si>
    <t>743322</t>
  </si>
  <si>
    <t>VÝLOŽNÍK PRO MONTÁŽ SVÍTIDLA NA STOŽÁR DVOURAMENNÝ DÉLKA VYLOŽENÍ PŘES 1 DO 2 M
obloukový vyložení 2 metry</t>
  </si>
  <si>
    <t>743554</t>
  </si>
  <si>
    <t>SVÍTIDLO VENKOVNÍ VŠEOBECNÉ LED, MIN. IP 44, PŘES 45 W
přechodové, 4000K, pro přechod průchodu chodců šířky 3 m a průjezdu vozidel šířky 6,5 m
(asi 16 klm, asi 130W), IP65, typ ze seznamu svítidel ve městě používaných</t>
  </si>
  <si>
    <t>SVÍTIDLO VENKOVNÍ VŠEOBECNÉ LED, MIN. IP 44, PŘES 45 W
osvětlení vozovky, 3000K, asi 9 klm, asi 75W, typ ze seznamu svítidel ve městě používaných</t>
  </si>
  <si>
    <t>743Z11</t>
  </si>
  <si>
    <t>DEMONTÁŽ OSVĚTLOVACÍHO STOŽÁRU ULIČNÍHO VÝŠKY DO 15 M</t>
  </si>
  <si>
    <t>743Z35</t>
  </si>
  <si>
    <t>DEMONTÁŽ SVÍTIDLA Z OSVĚTLOVACÍHO STOŽÁRU VÝŠKY DO 15 M
včetně zdroje světla, včetle ekologické likvidace</t>
  </si>
  <si>
    <t>702211</t>
  </si>
  <si>
    <t>KABELOVÁ CHRÁNIČKA ZEMNÍ DN DO 100 MM
HDPE/LDPE 110/94 mm, včetně distančních rozpěrek</t>
  </si>
  <si>
    <t>KABELOVÁ CHRÁNIČKA ZEMNÍ DN DO 100 MM
LDPE/LDPE 110/94 mm (ohebná), včetně distančních rozpěrek</t>
  </si>
  <si>
    <t>(celková délka viz pol. 177581 § úsek u 57 - 54) 190,43+9,21=199,640 [A]
(5% na zvlnění a prostřih) A*1,05=209,622 [B]</t>
  </si>
  <si>
    <t>702332</t>
  </si>
  <si>
    <t>ZAKRYTÍ KABELŮ PLASTOVOU DESKOU/PÁSEM ŠÍŘKY PŘES 20 DO 40 CM
deska 1000x300x4 mm červená s nápisem "veřejné osvětlení"</t>
  </si>
  <si>
    <t>(celková délka viz pol. 177581) 190,43=190,430 [A]
zaokrouhlení na celé desky) A+0,57=191,000 [B]</t>
  </si>
  <si>
    <t>702312</t>
  </si>
  <si>
    <t>ZAKRYTÍ KABELŮ VÝSTRAŽNOU FÓLIÍ ŠÍŘKY PŘES 20 DO 40 CM
červená šířky 330 mm s nápisem "veřejné osvětlení"</t>
  </si>
  <si>
    <t>(celková délka viz pol. 13273) 199,22=199,220 [A]
(3% na zvlnění a prostřih) A*1,03=205,197 [B]</t>
  </si>
  <si>
    <t>Ostatní konstrukce a práce</t>
  </si>
  <si>
    <t>96615</t>
  </si>
  <si>
    <t>BOURÁNÍ KONSTRUKCÍ Z PROSTÉHO BETONU
základ sloupu</t>
  </si>
  <si>
    <t>0,85*0,85*1,7=1,228 [A]</t>
  </si>
  <si>
    <t>C e l k e m</t>
  </si>
  <si>
    <t>Ostatní ve výkazu nespecifikované práce</t>
  </si>
  <si>
    <t>Vícepráce</t>
  </si>
  <si>
    <t>Vícepráce celkem</t>
  </si>
  <si>
    <t>Méněpráce</t>
  </si>
  <si>
    <t>Méněpráce celkem</t>
  </si>
  <si>
    <t>Celkem</t>
  </si>
  <si>
    <t>402</t>
  </si>
  <si>
    <t>Úpravy VO - jih</t>
  </si>
  <si>
    <t>(pol. 13173 §  pol. 13273) 6,141+45,213=51,354 [A]</t>
  </si>
  <si>
    <t>viz pol. 014111 51,354=51,354 [A]</t>
  </si>
  <si>
    <t>základy sloupů 5*0,85*0,85*1,7=6,141 [A]</t>
  </si>
  <si>
    <t>délka (úseky 9-10 § 13-14) § průřez chránička 2 otvory 4,87+7,1=11,970 [A] 0,5*1,31=0,655 [B]
délka (úsek 11-12) § průřez chránička 3 otvory 12,34=12,340 [C] 0,59*1,31=0,773 [D]
délka volný terén 2 kabely 185,372=185,372 [E]
délka volný terén 3 kabely (u ZM) 2,76=2,760 [F]
průřez volný terén 0,35*0,45=0,158 [G]
A*B+C*D+(E+F-A)*G=45,213 [H]</t>
  </si>
  <si>
    <t>(délka viz pol. 13273) 185,372+2,75-11,97=176,152 [A]
průřez 0,65*0,45=0,293 [B]
A*B=51,613 [C]</t>
  </si>
  <si>
    <t>(délka viz pol. 13273) 185+2,76-11,97=175,790 [A]
průřez 0,35*0,45=0,158 [B]
A*B=27,775 [C]</t>
  </si>
  <si>
    <t>délka (úseky 9-10 § 13-14) § průřez chránička 2 otvory 4,87+7,1=11,970 [A] 0,5*1,00+0,05*0,31=0,516 [B]
délka (úsek 11-12) § průřez chránička 3 otvory 12,34=12,340 [C] 0,59*1,00=0,590 [D]
A*B+C*D=13,457 [E]</t>
  </si>
  <si>
    <t>(délka trasy viz pol. 13273, do ZM nevedeme) 185,372=185,372 [A]
(počet napojených sloupů) 5=5,000 [B]
(zvlnění a prostřih 5%, zavedení do sloupu 3 m) A*1,05+B*3=209,641 [C]</t>
  </si>
  <si>
    <t>(pokud nebude vyhovovat uzemění sloupu 7) 2=2,000 [A]</t>
  </si>
  <si>
    <t>(délka trasy viz pol. 13273) 185,372+2*12,34+2*2,76=215,572 [A]
(počet kabelových úseků) 5=5,000 [B]]
(zvlnění a prostřih 5%, zavedení do sloupu 3 m) A*1,05+B*2*3=256,351 [C]</t>
  </si>
  <si>
    <t>5*2=10,000 [A]</t>
  </si>
  <si>
    <t>VÝLOŽNÍK PRO MONTÁŽ SVÍTIDLA NA STOŽÁR JEDNORAMENNÝ DÉLKA VYLOŽENÍ PŘES 2 M
obloukový, vyložení 3 metry</t>
  </si>
  <si>
    <t>2*(5+9)+3*13=67,000 [A]</t>
  </si>
  <si>
    <t>(celková délka viz pol. 177581 § úsek u ZM) 185,372+2*2,76=190,892 [A]
(5% na zvlnění a prostřih) A*1,05=200,437 [B]</t>
  </si>
  <si>
    <t>(celková délka viz pol. 177581) 185-11,97+2,76=175,790 [A]
zaokrouhlení na celé desky) A+0,21=176,000 [B]</t>
  </si>
  <si>
    <t>(pol. 13273 - celková délka, chránička tříotvorová, úsek u ZM ) 185,375+2*12,34+2,76=212,815 [A]
(3% na zvlnění a prostřih) A*1,03=219,199 [B]</t>
  </si>
  <si>
    <t>4*0,85*0,85*1,7=4,913 [A]</t>
  </si>
</sst>
</file>

<file path=xl/styles.xml><?xml version="1.0" encoding="utf-8"?>
<styleSheet xmlns="http://schemas.openxmlformats.org/spreadsheetml/2006/main">
  <numFmts count="2">
    <numFmt numFmtId="177" formatCode="### ### ### ##0.00"/>
    <numFmt numFmtId="178" formatCode="### ### ### ##0.000"/>
  </numFmts>
  <fonts count="6">
    <font>
      <sz val="10"/>
      <name val="Arial"/>
      <family val="0"/>
    </font>
    <font>
      <b/>
      <sz val="11"/>
      <name val="Arial"/>
      <family val="0"/>
    </font>
    <font>
      <sz val="11"/>
      <name val="Arial"/>
      <family val="0"/>
    </font>
    <font>
      <u val="single"/>
      <sz val="10"/>
      <color rgb="FF0000FF"/>
      <name val="Arial"/>
      <family val="0"/>
    </font>
    <font>
      <b/>
      <sz val="10"/>
      <name val="Arial"/>
      <family val="0"/>
    </font>
    <font>
      <i/>
      <sz val="1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NumberFormat="1" applyFont="1" applyFill="1" applyBorder="1" applyAlignment="1" applyProtection="1">
      <alignment horizontal="center"/>
      <protection/>
    </xf>
    <xf numFmtId="177" fontId="1" fillId="2" borderId="0" xfId="0" applyNumberFormat="1" applyFont="1" applyFill="1" applyBorder="1" applyAlignment="1" applyProtection="1">
      <alignment/>
      <protection/>
    </xf>
    <xf numFmtId="0" fontId="1" fillId="2" borderId="0" xfId="0" applyNumberFormat="1" applyFont="1" applyFill="1" applyBorder="1" applyAlignment="1" applyProtection="1">
      <alignment horizontal="right"/>
      <protection/>
    </xf>
    <xf numFmtId="0" fontId="2" fillId="0" borderId="1" xfId="0" applyNumberFormat="1" applyFont="1" applyFill="1" applyBorder="1" applyAlignment="1" applyProtection="1">
      <alignment horizontal="center" wrapText="1"/>
      <protection/>
    </xf>
    <xf numFmtId="0" fontId="1" fillId="0" borderId="0" xfId="0" applyNumberFormat="1" applyFont="1" applyFill="1" applyBorder="1" applyAlignment="1" applyProtection="1">
      <alignment/>
      <protection/>
    </xf>
    <xf numFmtId="0" fontId="3" fillId="0" borderId="0" xfId="0" applyFont="1"/>
    <xf numFmtId="0" fontId="0" fillId="0" borderId="1" xfId="0" applyNumberFormat="1" applyFont="1" applyFill="1" applyBorder="1" applyAlignment="1" applyProtection="1">
      <alignment wrapText="1"/>
      <protection/>
    </xf>
    <xf numFmtId="0" fontId="4" fillId="0" borderId="0" xfId="0" applyNumberFormat="1" applyFont="1" applyFill="1" applyBorder="1" applyAlignment="1" applyProtection="1">
      <alignment/>
      <protection/>
    </xf>
    <xf numFmtId="178" fontId="0" fillId="0" borderId="1" xfId="0" applyNumberFormat="1" applyFont="1" applyFill="1" applyBorder="1" applyAlignment="1" applyProtection="1">
      <alignment/>
      <protection/>
    </xf>
    <xf numFmtId="0" fontId="4" fillId="0" borderId="2" xfId="0" applyNumberFormat="1" applyFont="1" applyFill="1" applyBorder="1" applyAlignment="1" applyProtection="1">
      <alignment/>
      <protection/>
    </xf>
    <xf numFmtId="177" fontId="0" fillId="0" borderId="3" xfId="0" applyNumberFormat="1" applyBorder="1" applyProtection="1">
      <protection locked="0"/>
    </xf>
    <xf numFmtId="177" fontId="0" fillId="0" borderId="1" xfId="0" applyNumberFormat="1" applyFont="1" applyFill="1" applyBorder="1" applyAlignment="1" applyProtection="1">
      <alignment/>
      <protection/>
    </xf>
    <xf numFmtId="177" fontId="0" fillId="0" borderId="1" xfId="0" applyNumberFormat="1" applyBorder="1" applyProtection="1">
      <protection locked="0"/>
    </xf>
    <xf numFmtId="0" fontId="0" fillId="0" borderId="0" xfId="0" applyNumberFormat="1" applyFont="1" applyFill="1" applyBorder="1" applyAlignment="1" applyProtection="1">
      <alignment wrapText="1" shrinkToFit="1"/>
      <protection/>
    </xf>
    <xf numFmtId="177" fontId="4" fillId="2" borderId="0" xfId="0" applyNumberFormat="1" applyFont="1" applyFill="1" applyBorder="1" applyAlignment="1" applyProtection="1">
      <alignment/>
      <protection/>
    </xf>
    <xf numFmtId="0" fontId="5" fillId="0" borderId="1" xfId="0" applyNumberFormat="1" applyFont="1" applyFill="1" applyBorder="1" applyAlignment="1" applyProtection="1">
      <alignment wrapText="1"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abSelected="1"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20.7142857142857" customWidth="1"/>
    <col min="2" max="2" width="60.7142857142857" customWidth="1"/>
    <col min="3" max="5" width="24.7142857142857" customWidth="1"/>
  </cols>
  <sheetData>
    <row r="1" spans="1:2" ht="12.75" customHeight="1">
      <c r="A1" s="5" t="s">
        <v>13</v>
      </c>
      <c t="s">
        <v>14</v>
      </c>
    </row>
    <row r="3" spans="2:2" ht="12.75" customHeight="1">
      <c r="B3" s="1" t="s">
        <v>0</v>
      </c>
    </row>
    <row r="5" spans="2:2" ht="12.75" customHeight="1">
      <c r="B5" s="2" t="s">
        <v>1</v>
      </c>
    </row>
    <row r="6" spans="2:8" ht="12.75" customHeight="1">
      <c r="B6" t="s">
        <v>2</v>
      </c>
      <c r="G6" t="s">
        <v>5</v>
      </c>
      <c>
        <v>0</v>
      </c>
    </row>
    <row r="7" spans="2:8" ht="12.75" customHeight="1">
      <c r="B7" s="3" t="s">
        <v>3</v>
      </c>
      <c s="2">
        <f>SUM(C11:C12)</f>
      </c>
      <c r="G7" t="s">
        <v>6</v>
      </c>
      <c>
        <v>15</v>
      </c>
    </row>
    <row r="8" spans="2:8" ht="12.75" customHeight="1">
      <c r="B8" s="3" t="s">
        <v>4</v>
      </c>
      <c s="2">
        <f>SUM(E11:E12)</f>
      </c>
      <c r="G8" t="s">
        <v>7</v>
      </c>
      <c>
        <v>21</v>
      </c>
    </row>
    <row r="10" spans="1:5" ht="12.75" customHeight="1">
      <c r="A10" s="4" t="s">
        <v>8</v>
      </c>
      <c s="4" t="s">
        <v>9</v>
      </c>
      <c s="4" t="s">
        <v>10</v>
      </c>
      <c s="4" t="s">
        <v>11</v>
      </c>
      <c s="4" t="s">
        <v>12</v>
      </c>
    </row>
    <row r="11" spans="1:5" ht="12.75" customHeight="1">
      <c r="A11" s="7" t="s">
        <v>21</v>
      </c>
      <c s="7" t="s">
        <v>22</v>
      </c>
      <c s="12">
        <f>'401'!I76</f>
      </c>
      <c s="12">
        <f>'401'!P76</f>
      </c>
      <c s="12">
        <f>C11+D11</f>
      </c>
    </row>
    <row r="12" spans="1:5" ht="12.75" customHeight="1">
      <c r="A12" s="7" t="s">
        <v>129</v>
      </c>
      <c s="7" t="s">
        <v>130</v>
      </c>
      <c s="12">
        <f>'402'!I75</f>
      </c>
      <c s="12">
        <f>'402'!P75</f>
      </c>
      <c s="12">
        <f>C12+D12</f>
      </c>
    </row>
  </sheetData>
  <sheetProtection formatColumns="0"/>
  <hyperlinks>
    <hyperlink ref="A11" location="#'401'!A1" tooltip="Odkaz na stranku objektu [401]" display="401"/>
    <hyperlink ref="A12" location="#'402'!A1" tooltip="Odkaz na stranku objektu [402]" display="402"/>
  </hyperlinks>
  <printOptions/>
  <pageMargins left="0.75" right="0.75" top="1" bottom="1" header="0.5" footer="0.5"/>
  <pageSetup fitToHeight="0" horizontalDpi="300" verticalDpi="300"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6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  <c r="C1" t="s">
        <v>14</v>
      </c>
    </row>
    <row r="2" spans="3:3" ht="12.75" customHeight="1">
      <c r="C2" s="1" t="s">
        <v>15</v>
      </c>
    </row>
    <row r="4" spans="1:5" ht="12.75" customHeight="1">
      <c r="A4" t="s">
        <v>16</v>
      </c>
      <c r="C4" s="5" t="s">
        <v>19</v>
      </c>
      <c s="5"/>
      <c s="5" t="s">
        <v>20</v>
      </c>
    </row>
    <row r="5" spans="1:5" ht="12.75" customHeight="1">
      <c r="A5" t="s">
        <v>17</v>
      </c>
      <c r="C5" s="5" t="s">
        <v>21</v>
      </c>
      <c s="5"/>
      <c s="5" t="s">
        <v>22</v>
      </c>
    </row>
    <row r="6" spans="1:5" ht="12.75" customHeight="1">
      <c r="A6" t="s">
        <v>18</v>
      </c>
      <c r="C6" s="5" t="s">
        <v>21</v>
      </c>
      <c s="5"/>
      <c s="5" t="s">
        <v>22</v>
      </c>
    </row>
    <row r="7" spans="3:5" ht="12.75" customHeight="1">
      <c r="C7" s="5"/>
      <c s="5"/>
      <c s="5"/>
    </row>
    <row r="8" spans="1:16" ht="12.75" customHeight="1">
      <c r="A8" s="4" t="s">
        <v>23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 t="s">
        <v>31</v>
      </c>
      <c s="4"/>
      <c r="O8" t="s">
        <v>34</v>
      </c>
      <c t="s">
        <v>11</v>
      </c>
    </row>
    <row r="9" spans="1:15" ht="28.5">
      <c r="A9" s="4"/>
      <c s="4"/>
      <c s="4"/>
      <c s="4"/>
      <c s="4"/>
      <c s="4"/>
      <c s="4"/>
      <c s="4" t="s">
        <v>32</v>
      </c>
      <c s="4" t="s">
        <v>33</v>
      </c>
      <c r="O9" t="s">
        <v>11</v>
      </c>
    </row>
    <row r="10" spans="1:9" ht="14.25">
      <c r="A10" s="4" t="s">
        <v>24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  <c s="4" t="s">
        <v>42</v>
      </c>
    </row>
    <row r="11" spans="1:9" ht="12.75" customHeight="1">
      <c r="A11" s="8"/>
      <c s="8"/>
      <c s="8" t="s">
        <v>44</v>
      </c>
      <c s="8"/>
      <c s="8" t="s">
        <v>43</v>
      </c>
      <c s="8"/>
      <c s="10"/>
      <c s="8"/>
      <c s="10"/>
    </row>
    <row r="12" spans="1:16" ht="12.75">
      <c r="A12" s="7">
        <v>1</v>
      </c>
      <c s="7" t="s">
        <v>45</v>
      </c>
      <c s="7" t="s">
        <v>46</v>
      </c>
      <c s="7" t="s">
        <v>47</v>
      </c>
      <c s="7" t="s">
        <v>48</v>
      </c>
      <c s="7" t="s">
        <v>49</v>
      </c>
      <c s="9">
        <v>45.671</v>
      </c>
      <c s="13"/>
      <c s="12">
        <f>ROUND((H12*G12),2)</f>
      </c>
      <c r="O12">
        <f>rekapitulace!H8</f>
      </c>
      <c>
        <f>O12/100*I12</f>
      </c>
    </row>
    <row r="13" spans="5:5" ht="89.25">
      <c r="E13" s="14" t="s">
        <v>50</v>
      </c>
    </row>
    <row r="14" spans="1:16" ht="12.75" customHeight="1">
      <c r="A14" s="15"/>
      <c s="15"/>
      <c s="15" t="s">
        <v>44</v>
      </c>
      <c s="15"/>
      <c s="15" t="s">
        <v>43</v>
      </c>
      <c s="15"/>
      <c s="15"/>
      <c s="15"/>
      <c s="15">
        <f>SUM(I12:I13)</f>
      </c>
      <c r="P14">
        <f>ROUND(SUM(P12:P13),2)</f>
      </c>
    </row>
    <row r="16" spans="1:9" ht="12.75" customHeight="1">
      <c r="A16" s="8"/>
      <c s="8"/>
      <c s="8" t="s">
        <v>24</v>
      </c>
      <c s="8"/>
      <c s="8" t="s">
        <v>51</v>
      </c>
      <c s="8"/>
      <c s="10"/>
      <c s="8"/>
      <c s="10"/>
    </row>
    <row r="17" spans="1:16" ht="12.75">
      <c r="A17" s="7">
        <v>2</v>
      </c>
      <c s="7" t="s">
        <v>45</v>
      </c>
      <c s="7" t="s">
        <v>52</v>
      </c>
      <c s="7" t="s">
        <v>47</v>
      </c>
      <c s="7" t="s">
        <v>53</v>
      </c>
      <c s="7" t="s">
        <v>49</v>
      </c>
      <c s="9">
        <v>49.899</v>
      </c>
      <c s="13"/>
      <c s="12">
        <f>ROUND((H17*G17),2)</f>
      </c>
      <c r="O17">
        <f>rekapitulace!H8</f>
      </c>
      <c>
        <f>O17/100*I17</f>
      </c>
    </row>
    <row r="18" spans="5:5" ht="51">
      <c r="E18" s="14" t="s">
        <v>54</v>
      </c>
    </row>
    <row r="19" spans="1:16" ht="12.75">
      <c r="A19" s="7">
        <v>4</v>
      </c>
      <c s="7" t="s">
        <v>45</v>
      </c>
      <c s="7" t="s">
        <v>55</v>
      </c>
      <c s="7" t="s">
        <v>47</v>
      </c>
      <c s="7" t="s">
        <v>56</v>
      </c>
      <c s="7" t="s">
        <v>49</v>
      </c>
      <c s="9">
        <v>9.826</v>
      </c>
      <c s="13"/>
      <c s="12">
        <f>ROUND((H19*G19),2)</f>
      </c>
      <c r="O19">
        <f>rekapitulace!H8</f>
      </c>
      <c>
        <f>O19/100*I19</f>
      </c>
    </row>
    <row r="20" spans="5:5" ht="63.75">
      <c r="E20" s="14" t="s">
        <v>57</v>
      </c>
    </row>
    <row r="21" spans="1:16" ht="12.75">
      <c r="A21" s="7">
        <v>5</v>
      </c>
      <c s="7" t="s">
        <v>45</v>
      </c>
      <c s="7" t="s">
        <v>58</v>
      </c>
      <c s="7" t="s">
        <v>47</v>
      </c>
      <c s="7" t="s">
        <v>59</v>
      </c>
      <c s="7" t="s">
        <v>49</v>
      </c>
      <c s="9">
        <v>35.845</v>
      </c>
      <c s="13"/>
      <c s="12">
        <f>ROUND((H21*G21),2)</f>
      </c>
      <c r="O21">
        <f>rekapitulace!H8</f>
      </c>
      <c>
        <f>O21/100*I21</f>
      </c>
    </row>
    <row r="22" spans="5:5" ht="409.5">
      <c r="E22" s="14" t="s">
        <v>60</v>
      </c>
    </row>
    <row r="23" spans="1:16" ht="12.75">
      <c r="A23" s="7">
        <v>6</v>
      </c>
      <c s="7" t="s">
        <v>45</v>
      </c>
      <c s="7" t="s">
        <v>58</v>
      </c>
      <c s="7" t="s">
        <v>24</v>
      </c>
      <c s="7" t="s">
        <v>61</v>
      </c>
      <c s="7" t="s">
        <v>49</v>
      </c>
      <c s="9">
        <v>55.796</v>
      </c>
      <c s="13"/>
      <c s="12">
        <f>ROUND((H23*G23),2)</f>
      </c>
      <c r="O23">
        <f>rekapitulace!H8</f>
      </c>
      <c>
        <f>O23/100*I23</f>
      </c>
    </row>
    <row r="24" spans="5:5" ht="153">
      <c r="E24" s="14" t="s">
        <v>62</v>
      </c>
    </row>
    <row r="25" spans="1:16" ht="12.75">
      <c r="A25" s="16">
        <v>8</v>
      </c>
      <c s="16" t="s">
        <v>45</v>
      </c>
      <c s="16" t="s">
        <v>63</v>
      </c>
      <c s="16" t="s">
        <v>47</v>
      </c>
      <c s="16" t="s">
        <v>64</v>
      </c>
      <c s="16" t="s">
        <v>49</v>
      </c>
      <c s="9">
        <v>55.796</v>
      </c>
      <c s="13"/>
      <c s="12">
        <f>ROUND(H25*G25,2)</f>
      </c>
      <c r="O25">
        <f>rekapitulace!H8</f>
      </c>
      <c>
        <f>O25/100*I25</f>
      </c>
    </row>
    <row r="26" spans="1:16" ht="12.75">
      <c r="A26" s="7">
        <v>9</v>
      </c>
      <c s="7" t="s">
        <v>45</v>
      </c>
      <c s="7" t="s">
        <v>65</v>
      </c>
      <c s="7" t="s">
        <v>47</v>
      </c>
      <c s="7" t="s">
        <v>66</v>
      </c>
      <c s="7" t="s">
        <v>49</v>
      </c>
      <c s="9">
        <v>30.088</v>
      </c>
      <c s="13"/>
      <c s="12">
        <f>ROUND((H26*G26),2)</f>
      </c>
      <c r="O26">
        <f>rekapitulace!H8</f>
      </c>
      <c>
        <f>O26/100*I26</f>
      </c>
    </row>
    <row r="27" spans="5:5" ht="153">
      <c r="E27" s="14" t="s">
        <v>67</v>
      </c>
    </row>
    <row r="28" spans="1:16" ht="12.75">
      <c r="A28" s="7">
        <v>10</v>
      </c>
      <c s="7" t="s">
        <v>45</v>
      </c>
      <c s="7" t="s">
        <v>68</v>
      </c>
      <c s="7" t="s">
        <v>47</v>
      </c>
      <c s="7" t="s">
        <v>69</v>
      </c>
      <c s="7" t="s">
        <v>49</v>
      </c>
      <c s="9">
        <v>4.096</v>
      </c>
      <c s="13"/>
      <c s="12">
        <f>ROUND((H28*G28),2)</f>
      </c>
      <c r="O28">
        <f>rekapitulace!H8</f>
      </c>
      <c>
        <f>O28/100*I28</f>
      </c>
    </row>
    <row r="29" spans="5:5" ht="140.25">
      <c r="E29" s="14" t="s">
        <v>70</v>
      </c>
    </row>
    <row r="30" spans="1:16" ht="12.75">
      <c r="A30" s="16">
        <v>11</v>
      </c>
      <c s="16" t="s">
        <v>45</v>
      </c>
      <c s="16" t="s">
        <v>71</v>
      </c>
      <c s="16" t="s">
        <v>47</v>
      </c>
      <c s="16" t="s">
        <v>72</v>
      </c>
      <c s="16" t="s">
        <v>49</v>
      </c>
      <c s="9">
        <v>5.59</v>
      </c>
      <c s="13"/>
      <c s="12">
        <f>ROUND(H30*G30,2)</f>
      </c>
      <c r="O30">
        <f>rekapitulace!H8</f>
      </c>
      <c>
        <f>O30/100*I30</f>
      </c>
    </row>
    <row r="31" spans="5:5" ht="153">
      <c r="E31" s="14" t="s">
        <v>73</v>
      </c>
    </row>
    <row r="32" spans="1:16" ht="12.75" customHeight="1">
      <c r="A32" s="15"/>
      <c s="15"/>
      <c s="15" t="s">
        <v>24</v>
      </c>
      <c s="15"/>
      <c s="15" t="s">
        <v>51</v>
      </c>
      <c s="15"/>
      <c s="15"/>
      <c s="15"/>
      <c s="15">
        <f>SUM(I17:I31)</f>
      </c>
      <c r="P32">
        <f>ROUND(SUM(P17:P31),2)</f>
      </c>
    </row>
    <row r="34" spans="1:9" ht="12.75" customHeight="1">
      <c r="A34" s="8"/>
      <c s="8"/>
      <c s="8" t="s">
        <v>40</v>
      </c>
      <c s="8"/>
      <c s="8" t="s">
        <v>74</v>
      </c>
      <c s="8"/>
      <c s="10"/>
      <c s="8"/>
      <c s="10"/>
    </row>
    <row r="35" spans="1:16" ht="12.75">
      <c r="A35" s="7">
        <v>3</v>
      </c>
      <c s="7" t="s">
        <v>45</v>
      </c>
      <c s="7" t="s">
        <v>75</v>
      </c>
      <c s="7" t="s">
        <v>47</v>
      </c>
      <c s="7" t="s">
        <v>76</v>
      </c>
      <c s="7" t="s">
        <v>77</v>
      </c>
      <c s="9">
        <v>1</v>
      </c>
      <c s="13"/>
      <c s="12">
        <f>ROUND((H35*G35),2)</f>
      </c>
      <c r="O35">
        <f>rekapitulace!H8</f>
      </c>
      <c>
        <f>O35/100*I35</f>
      </c>
    </row>
    <row r="36" spans="1:16" ht="12.75">
      <c r="A36" s="7">
        <v>12</v>
      </c>
      <c s="7" t="s">
        <v>45</v>
      </c>
      <c s="7" t="s">
        <v>78</v>
      </c>
      <c s="7" t="s">
        <v>47</v>
      </c>
      <c s="7" t="s">
        <v>79</v>
      </c>
      <c s="7" t="s">
        <v>80</v>
      </c>
      <c s="9">
        <v>254.181</v>
      </c>
      <c s="13"/>
      <c s="12">
        <f>ROUND((H36*G36),2)</f>
      </c>
      <c r="O36">
        <f>rekapitulace!H8</f>
      </c>
      <c>
        <f>O36/100*I36</f>
      </c>
    </row>
    <row r="37" spans="5:5" ht="267.75">
      <c r="E37" s="14" t="s">
        <v>81</v>
      </c>
    </row>
    <row r="38" spans="1:16" ht="12.75">
      <c r="A38" s="7">
        <v>13</v>
      </c>
      <c s="7" t="s">
        <v>45</v>
      </c>
      <c s="7" t="s">
        <v>82</v>
      </c>
      <c s="7" t="s">
        <v>47</v>
      </c>
      <c s="7" t="s">
        <v>83</v>
      </c>
      <c s="7" t="s">
        <v>77</v>
      </c>
      <c s="9">
        <v>4</v>
      </c>
      <c s="13"/>
      <c s="12">
        <f>ROUND((H38*G38),2)</f>
      </c>
      <c r="O38">
        <f>rekapitulace!H8</f>
      </c>
      <c>
        <f>O38/100*I38</f>
      </c>
    </row>
    <row r="39" spans="5:5" ht="102">
      <c r="E39" s="14" t="s">
        <v>84</v>
      </c>
    </row>
    <row r="40" spans="1:16" ht="12.75">
      <c r="A40" s="7">
        <v>14</v>
      </c>
      <c s="7" t="s">
        <v>45</v>
      </c>
      <c s="7" t="s">
        <v>85</v>
      </c>
      <c s="7" t="s">
        <v>47</v>
      </c>
      <c s="7" t="s">
        <v>86</v>
      </c>
      <c s="7" t="s">
        <v>80</v>
      </c>
      <c s="9">
        <v>275.181</v>
      </c>
      <c s="13"/>
      <c s="12">
        <f>ROUND((H40*G40),2)</f>
      </c>
      <c r="O40">
        <f>rekapitulace!H8</f>
      </c>
      <c>
        <f>O40/100*I40</f>
      </c>
    </row>
    <row r="41" spans="5:5" ht="267.75">
      <c r="E41" s="14" t="s">
        <v>87</v>
      </c>
    </row>
    <row r="42" spans="1:16" ht="12.75">
      <c r="A42" s="7">
        <v>15</v>
      </c>
      <c s="7" t="s">
        <v>45</v>
      </c>
      <c s="7" t="s">
        <v>88</v>
      </c>
      <c s="7" t="s">
        <v>47</v>
      </c>
      <c s="7" t="s">
        <v>89</v>
      </c>
      <c s="7" t="s">
        <v>77</v>
      </c>
      <c s="9">
        <v>22</v>
      </c>
      <c s="13"/>
      <c s="12">
        <f>ROUND((H42*G42),2)</f>
      </c>
      <c r="O42">
        <f>rekapitulace!H8</f>
      </c>
      <c>
        <f>O42/100*I42</f>
      </c>
    </row>
    <row r="43" spans="5:5" ht="25.5">
      <c r="E43" s="14" t="s">
        <v>90</v>
      </c>
    </row>
    <row r="44" spans="1:16" ht="12.75">
      <c r="A44" s="7">
        <v>16</v>
      </c>
      <c s="7" t="s">
        <v>45</v>
      </c>
      <c s="7" t="s">
        <v>91</v>
      </c>
      <c s="7" t="s">
        <v>47</v>
      </c>
      <c s="7" t="s">
        <v>92</v>
      </c>
      <c s="7" t="s">
        <v>77</v>
      </c>
      <c s="9">
        <v>7</v>
      </c>
      <c s="13"/>
      <c s="12">
        <f>ROUND((H44*G44),2)</f>
      </c>
      <c r="O44">
        <f>rekapitulace!H8</f>
      </c>
      <c>
        <f>O44/100*I44</f>
      </c>
    </row>
    <row r="45" spans="1:16" ht="12.75">
      <c r="A45" s="7">
        <v>17</v>
      </c>
      <c s="7" t="s">
        <v>45</v>
      </c>
      <c s="7" t="s">
        <v>93</v>
      </c>
      <c s="7" t="s">
        <v>47</v>
      </c>
      <c s="7" t="s">
        <v>94</v>
      </c>
      <c s="7" t="s">
        <v>77</v>
      </c>
      <c s="9">
        <v>1</v>
      </c>
      <c s="13"/>
      <c s="12">
        <f>ROUND((H45*G45),2)</f>
      </c>
      <c r="O45">
        <f>rekapitulace!H8</f>
      </c>
      <c>
        <f>O45/100*I45</f>
      </c>
    </row>
    <row r="46" spans="1:16" ht="12.75">
      <c r="A46" s="7">
        <v>18</v>
      </c>
      <c s="7" t="s">
        <v>45</v>
      </c>
      <c s="7" t="s">
        <v>95</v>
      </c>
      <c s="7" t="s">
        <v>47</v>
      </c>
      <c s="7" t="s">
        <v>96</v>
      </c>
      <c s="7" t="s">
        <v>77</v>
      </c>
      <c s="9">
        <v>8</v>
      </c>
      <c s="13"/>
      <c s="12">
        <f>ROUND((H46*G46),2)</f>
      </c>
      <c r="O46">
        <f>rekapitulace!H8</f>
      </c>
      <c>
        <f>O46/100*I46</f>
      </c>
    </row>
    <row r="47" spans="1:16" ht="12.75">
      <c r="A47" s="7">
        <v>19</v>
      </c>
      <c s="7" t="s">
        <v>45</v>
      </c>
      <c s="7" t="s">
        <v>97</v>
      </c>
      <c s="7" t="s">
        <v>47</v>
      </c>
      <c s="7" t="s">
        <v>98</v>
      </c>
      <c s="7" t="s">
        <v>77</v>
      </c>
      <c s="9">
        <v>7</v>
      </c>
      <c s="13"/>
      <c s="12">
        <f>ROUND((H47*G47),2)</f>
      </c>
      <c r="O47">
        <f>rekapitulace!H8</f>
      </c>
      <c>
        <f>O47/100*I47</f>
      </c>
    </row>
    <row r="48" spans="1:16" ht="12.75">
      <c r="A48" s="7">
        <v>20</v>
      </c>
      <c s="7" t="s">
        <v>45</v>
      </c>
      <c s="7" t="s">
        <v>99</v>
      </c>
      <c s="7" t="s">
        <v>47</v>
      </c>
      <c s="7" t="s">
        <v>100</v>
      </c>
      <c s="7" t="s">
        <v>77</v>
      </c>
      <c s="9">
        <v>1</v>
      </c>
      <c s="13"/>
      <c s="12">
        <f>ROUND((H48*G48),2)</f>
      </c>
      <c r="O48">
        <f>rekapitulace!H8</f>
      </c>
      <c>
        <f>O48/100*I48</f>
      </c>
    </row>
    <row r="49" spans="1:16" ht="12.75">
      <c r="A49" s="7">
        <v>21</v>
      </c>
      <c s="7" t="s">
        <v>45</v>
      </c>
      <c s="7" t="s">
        <v>101</v>
      </c>
      <c s="7" t="s">
        <v>47</v>
      </c>
      <c s="7" t="s">
        <v>102</v>
      </c>
      <c s="7" t="s">
        <v>77</v>
      </c>
      <c s="9">
        <v>7</v>
      </c>
      <c s="13"/>
      <c s="12">
        <f>ROUND((H49*G49),2)</f>
      </c>
      <c r="O49">
        <f>rekapitulace!H8</f>
      </c>
      <c>
        <f>O49/100*I49</f>
      </c>
    </row>
    <row r="50" spans="1:16" ht="12.75">
      <c r="A50" s="7">
        <v>22</v>
      </c>
      <c s="7" t="s">
        <v>45</v>
      </c>
      <c s="7" t="s">
        <v>101</v>
      </c>
      <c s="7" t="s">
        <v>24</v>
      </c>
      <c s="7" t="s">
        <v>103</v>
      </c>
      <c s="7" t="s">
        <v>77</v>
      </c>
      <c s="9">
        <v>1</v>
      </c>
      <c s="13"/>
      <c s="12">
        <f>ROUND((H50*G50),2)</f>
      </c>
      <c r="O50">
        <f>rekapitulace!H8</f>
      </c>
      <c>
        <f>O50/100*I50</f>
      </c>
    </row>
    <row r="51" spans="1:16" ht="12.75">
      <c r="A51" s="7">
        <v>23</v>
      </c>
      <c s="7" t="s">
        <v>45</v>
      </c>
      <c s="7" t="s">
        <v>104</v>
      </c>
      <c s="7" t="s">
        <v>47</v>
      </c>
      <c s="7" t="s">
        <v>105</v>
      </c>
      <c s="7" t="s">
        <v>77</v>
      </c>
      <c s="9">
        <v>1</v>
      </c>
      <c s="13"/>
      <c s="12">
        <f>ROUND((H51*G51),2)</f>
      </c>
      <c r="O51">
        <f>rekapitulace!H8</f>
      </c>
      <c>
        <f>O51/100*I51</f>
      </c>
    </row>
    <row r="52" spans="1:16" ht="12.75">
      <c r="A52" s="7">
        <v>24</v>
      </c>
      <c s="7" t="s">
        <v>45</v>
      </c>
      <c s="7" t="s">
        <v>106</v>
      </c>
      <c s="7" t="s">
        <v>47</v>
      </c>
      <c s="7" t="s">
        <v>107</v>
      </c>
      <c s="7" t="s">
        <v>77</v>
      </c>
      <c s="9">
        <v>1</v>
      </c>
      <c s="13"/>
      <c s="12">
        <f>ROUND((H52*G52),2)</f>
      </c>
      <c r="O52">
        <f>rekapitulace!H8</f>
      </c>
      <c>
        <f>O52/100*I52</f>
      </c>
    </row>
    <row r="53" spans="1:16" ht="12.75">
      <c r="A53" s="7">
        <v>25</v>
      </c>
      <c s="7" t="s">
        <v>45</v>
      </c>
      <c s="7" t="s">
        <v>108</v>
      </c>
      <c s="7" t="s">
        <v>47</v>
      </c>
      <c s="7" t="s">
        <v>109</v>
      </c>
      <c s="7" t="s">
        <v>80</v>
      </c>
      <c s="9">
        <v>18</v>
      </c>
      <c s="13"/>
      <c s="12">
        <f>ROUND((H53*G53),2)</f>
      </c>
      <c r="O53">
        <f>rekapitulace!H8</f>
      </c>
      <c>
        <f>O53/100*I53</f>
      </c>
    </row>
    <row r="54" spans="1:16" ht="12.75">
      <c r="A54" s="7">
        <v>26</v>
      </c>
      <c s="7" t="s">
        <v>45</v>
      </c>
      <c s="7" t="s">
        <v>108</v>
      </c>
      <c s="7" t="s">
        <v>24</v>
      </c>
      <c s="7" t="s">
        <v>110</v>
      </c>
      <c s="7" t="s">
        <v>80</v>
      </c>
      <c s="9">
        <v>209.622</v>
      </c>
      <c s="13"/>
      <c s="12">
        <f>ROUND((H54*G54),2)</f>
      </c>
      <c r="O54">
        <f>rekapitulace!H8</f>
      </c>
      <c>
        <f>O54/100*I54</f>
      </c>
    </row>
    <row r="55" spans="5:5" ht="191.25">
      <c r="E55" s="14" t="s">
        <v>111</v>
      </c>
    </row>
    <row r="56" spans="1:16" ht="12.75">
      <c r="A56" s="7">
        <v>27</v>
      </c>
      <c s="7" t="s">
        <v>45</v>
      </c>
      <c s="7" t="s">
        <v>112</v>
      </c>
      <c s="7" t="s">
        <v>47</v>
      </c>
      <c s="7" t="s">
        <v>113</v>
      </c>
      <c s="7" t="s">
        <v>80</v>
      </c>
      <c s="9">
        <v>191</v>
      </c>
      <c s="13"/>
      <c s="12">
        <f>ROUND((H56*G56),2)</f>
      </c>
      <c r="O56">
        <f>rekapitulace!H8</f>
      </c>
      <c>
        <f>O56/100*I56</f>
      </c>
    </row>
    <row r="57" spans="5:5" ht="178.5">
      <c r="E57" s="14" t="s">
        <v>114</v>
      </c>
    </row>
    <row r="58" spans="1:16" ht="12.75">
      <c r="A58" s="7">
        <v>28</v>
      </c>
      <c s="7" t="s">
        <v>45</v>
      </c>
      <c s="7" t="s">
        <v>115</v>
      </c>
      <c s="7" t="s">
        <v>47</v>
      </c>
      <c s="7" t="s">
        <v>116</v>
      </c>
      <c s="7" t="s">
        <v>80</v>
      </c>
      <c s="9">
        <v>205.197</v>
      </c>
      <c s="13"/>
      <c s="12">
        <f>ROUND((H58*G58),2)</f>
      </c>
      <c r="O58">
        <f>rekapitulace!H8</f>
      </c>
      <c>
        <f>O58/100*I58</f>
      </c>
    </row>
    <row r="59" spans="5:5" ht="165.75">
      <c r="E59" s="14" t="s">
        <v>117</v>
      </c>
    </row>
    <row r="60" spans="1:16" ht="12.75" customHeight="1">
      <c r="A60" s="15"/>
      <c s="15"/>
      <c s="15" t="s">
        <v>40</v>
      </c>
      <c s="15"/>
      <c s="15" t="s">
        <v>74</v>
      </c>
      <c s="15"/>
      <c s="15"/>
      <c s="15"/>
      <c s="15">
        <f>SUM(I35:I59)</f>
      </c>
      <c r="P60">
        <f>ROUND(SUM(P35:P59),2)</f>
      </c>
    </row>
    <row r="62" spans="1:9" ht="12.75" customHeight="1">
      <c r="A62" s="8"/>
      <c s="8"/>
      <c s="8" t="s">
        <v>42</v>
      </c>
      <c s="8"/>
      <c s="8" t="s">
        <v>118</v>
      </c>
      <c s="8"/>
      <c s="10"/>
      <c s="8"/>
      <c s="10"/>
    </row>
    <row r="63" spans="1:16" ht="12.75">
      <c r="A63" s="7">
        <v>7</v>
      </c>
      <c s="7" t="s">
        <v>45</v>
      </c>
      <c s="7" t="s">
        <v>119</v>
      </c>
      <c s="7" t="s">
        <v>47</v>
      </c>
      <c s="7" t="s">
        <v>120</v>
      </c>
      <c s="7" t="s">
        <v>49</v>
      </c>
      <c s="9">
        <v>1.228</v>
      </c>
      <c s="13"/>
      <c s="12">
        <f>ROUND((H63*G63),2)</f>
      </c>
      <c r="O63">
        <f>rekapitulace!H8</f>
      </c>
      <c>
        <f>O63/100*I63</f>
      </c>
    </row>
    <row r="64" spans="5:5" ht="38.25">
      <c r="E64" s="14" t="s">
        <v>121</v>
      </c>
    </row>
    <row r="65" spans="1:16" ht="12.75" customHeight="1">
      <c r="A65" s="15"/>
      <c s="15"/>
      <c s="15" t="s">
        <v>42</v>
      </c>
      <c s="15"/>
      <c s="15" t="s">
        <v>118</v>
      </c>
      <c s="15"/>
      <c s="15"/>
      <c s="15"/>
      <c s="15">
        <f>SUM(I63:I64)</f>
      </c>
      <c r="P65">
        <f>ROUND(SUM(P63:P64),2)</f>
      </c>
    </row>
    <row r="67" spans="1:16" ht="12.75" customHeight="1">
      <c r="A67" s="15"/>
      <c s="15"/>
      <c s="15"/>
      <c s="15"/>
      <c s="15" t="s">
        <v>122</v>
      </c>
      <c s="15"/>
      <c s="15"/>
      <c s="15"/>
      <c s="15">
        <f>+I14+I32+I60+I65</f>
      </c>
      <c r="P67">
        <f>+P14+P32+P60+P65</f>
      </c>
    </row>
    <row r="69" spans="1:9" ht="12.75" customHeight="1">
      <c r="A69" s="8" t="s">
        <v>123</v>
      </c>
      <c s="8"/>
      <c s="8"/>
      <c s="8"/>
      <c s="8"/>
      <c s="8"/>
      <c s="8"/>
      <c s="8"/>
      <c s="8"/>
    </row>
    <row r="70" spans="1:9" ht="12.75" customHeight="1">
      <c r="A70" s="8"/>
      <c s="8"/>
      <c s="8"/>
      <c s="8"/>
      <c s="8" t="s">
        <v>124</v>
      </c>
      <c s="8"/>
      <c s="8"/>
      <c s="8"/>
      <c s="8"/>
    </row>
    <row r="71" spans="1:16" ht="12.75" customHeight="1">
      <c r="A71" s="15"/>
      <c s="15"/>
      <c s="15"/>
      <c s="15"/>
      <c s="15" t="s">
        <v>125</v>
      </c>
      <c s="15"/>
      <c s="15"/>
      <c s="15"/>
      <c s="15">
        <v>0</v>
      </c>
      <c r="P71">
        <v>0</v>
      </c>
    </row>
    <row r="72" spans="1:9" ht="12.75" customHeight="1">
      <c r="A72" s="15"/>
      <c s="15"/>
      <c s="15"/>
      <c s="15"/>
      <c s="15" t="s">
        <v>126</v>
      </c>
      <c s="15"/>
      <c s="15"/>
      <c s="15"/>
      <c s="15"/>
    </row>
    <row r="73" spans="1:16" ht="12.75" customHeight="1">
      <c r="A73" s="15"/>
      <c s="15"/>
      <c s="15"/>
      <c s="15"/>
      <c s="15" t="s">
        <v>127</v>
      </c>
      <c s="15"/>
      <c s="15"/>
      <c s="15"/>
      <c s="15">
        <v>0</v>
      </c>
      <c r="P73">
        <v>0</v>
      </c>
    </row>
    <row r="74" spans="1:16" ht="12.75" customHeight="1">
      <c r="A74" s="15"/>
      <c s="15"/>
      <c s="15"/>
      <c s="15"/>
      <c s="15" t="s">
        <v>128</v>
      </c>
      <c s="15"/>
      <c s="15"/>
      <c s="15"/>
      <c s="15">
        <f>I71+I73</f>
      </c>
      <c r="P74">
        <f>P71+P73</f>
      </c>
    </row>
    <row r="76" spans="1:16" ht="12.75" customHeight="1">
      <c r="A76" s="15"/>
      <c s="15"/>
      <c s="15"/>
      <c s="15"/>
      <c s="15" t="s">
        <v>128</v>
      </c>
      <c s="15"/>
      <c s="15"/>
      <c s="15"/>
      <c s="15">
        <f>I67+I74</f>
      </c>
      <c r="P76">
        <f>P67+P74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5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  <c r="C1" t="s">
        <v>14</v>
      </c>
    </row>
    <row r="2" spans="3:3" ht="12.75" customHeight="1">
      <c r="C2" s="1" t="s">
        <v>15</v>
      </c>
    </row>
    <row r="4" spans="1:5" ht="12.75" customHeight="1">
      <c r="A4" t="s">
        <v>16</v>
      </c>
      <c r="C4" s="5" t="s">
        <v>19</v>
      </c>
      <c s="5"/>
      <c s="5" t="s">
        <v>20</v>
      </c>
    </row>
    <row r="5" spans="1:5" ht="12.75" customHeight="1">
      <c r="A5" t="s">
        <v>17</v>
      </c>
      <c r="C5" s="5" t="s">
        <v>129</v>
      </c>
      <c s="5"/>
      <c s="5" t="s">
        <v>130</v>
      </c>
    </row>
    <row r="6" spans="1:5" ht="12.75" customHeight="1">
      <c r="A6" t="s">
        <v>18</v>
      </c>
      <c r="C6" s="5" t="s">
        <v>129</v>
      </c>
      <c s="5"/>
      <c s="5" t="s">
        <v>130</v>
      </c>
    </row>
    <row r="7" spans="3:5" ht="12.75" customHeight="1">
      <c r="C7" s="5"/>
      <c s="5"/>
      <c s="5"/>
    </row>
    <row r="8" spans="1:16" ht="12.75" customHeight="1">
      <c r="A8" s="4" t="s">
        <v>23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 t="s">
        <v>31</v>
      </c>
      <c s="4"/>
      <c r="O8" t="s">
        <v>34</v>
      </c>
      <c t="s">
        <v>11</v>
      </c>
    </row>
    <row r="9" spans="1:15" ht="28.5">
      <c r="A9" s="4"/>
      <c s="4"/>
      <c s="4"/>
      <c s="4"/>
      <c s="4"/>
      <c s="4"/>
      <c s="4"/>
      <c s="4" t="s">
        <v>32</v>
      </c>
      <c s="4" t="s">
        <v>33</v>
      </c>
      <c r="O9" t="s">
        <v>11</v>
      </c>
    </row>
    <row r="10" spans="1:9" ht="14.25">
      <c r="A10" s="4" t="s">
        <v>24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  <c s="4" t="s">
        <v>42</v>
      </c>
    </row>
    <row r="11" spans="1:9" ht="12.75" customHeight="1">
      <c r="A11" s="8"/>
      <c s="8"/>
      <c s="8" t="s">
        <v>44</v>
      </c>
      <c s="8"/>
      <c s="8" t="s">
        <v>43</v>
      </c>
      <c s="8"/>
      <c s="10"/>
      <c s="8"/>
      <c s="10"/>
    </row>
    <row r="12" spans="1:16" ht="12.75">
      <c r="A12" s="7">
        <v>1</v>
      </c>
      <c s="7" t="s">
        <v>45</v>
      </c>
      <c s="7" t="s">
        <v>46</v>
      </c>
      <c s="7" t="s">
        <v>47</v>
      </c>
      <c s="7" t="s">
        <v>48</v>
      </c>
      <c s="7" t="s">
        <v>49</v>
      </c>
      <c s="9">
        <v>51.354</v>
      </c>
      <c s="13"/>
      <c s="12">
        <f>ROUND((H12*G12),2)</f>
      </c>
      <c r="O12">
        <f>rekapitulace!H8</f>
      </c>
      <c>
        <f>O12/100*I12</f>
      </c>
    </row>
    <row r="13" spans="5:5" ht="89.25">
      <c r="E13" s="14" t="s">
        <v>131</v>
      </c>
    </row>
    <row r="14" spans="1:16" ht="12.75" customHeight="1">
      <c r="A14" s="15"/>
      <c s="15"/>
      <c s="15" t="s">
        <v>44</v>
      </c>
      <c s="15"/>
      <c s="15" t="s">
        <v>43</v>
      </c>
      <c s="15"/>
      <c s="15"/>
      <c s="15"/>
      <c s="15">
        <f>SUM(I12:I13)</f>
      </c>
      <c r="P14">
        <f>ROUND(SUM(P12:P13),2)</f>
      </c>
    </row>
    <row r="16" spans="1:9" ht="12.75" customHeight="1">
      <c r="A16" s="8"/>
      <c s="8"/>
      <c s="8" t="s">
        <v>24</v>
      </c>
      <c s="8"/>
      <c s="8" t="s">
        <v>51</v>
      </c>
      <c s="8"/>
      <c s="10"/>
      <c s="8"/>
      <c s="10"/>
    </row>
    <row r="17" spans="1:16" ht="12.75">
      <c r="A17" s="7">
        <v>2</v>
      </c>
      <c s="7" t="s">
        <v>45</v>
      </c>
      <c s="7" t="s">
        <v>52</v>
      </c>
      <c s="7" t="s">
        <v>47</v>
      </c>
      <c s="7" t="s">
        <v>53</v>
      </c>
      <c s="7" t="s">
        <v>49</v>
      </c>
      <c s="9">
        <v>51.354</v>
      </c>
      <c s="13"/>
      <c s="12">
        <f>ROUND((H17*G17),2)</f>
      </c>
      <c r="O17">
        <f>rekapitulace!H8</f>
      </c>
      <c>
        <f>O17/100*I17</f>
      </c>
    </row>
    <row r="18" spans="5:5" ht="51">
      <c r="E18" s="14" t="s">
        <v>132</v>
      </c>
    </row>
    <row r="19" spans="1:16" ht="12.75">
      <c r="A19" s="7">
        <v>4</v>
      </c>
      <c s="7" t="s">
        <v>45</v>
      </c>
      <c s="7" t="s">
        <v>55</v>
      </c>
      <c s="7" t="s">
        <v>47</v>
      </c>
      <c s="7" t="s">
        <v>56</v>
      </c>
      <c s="7" t="s">
        <v>49</v>
      </c>
      <c s="9">
        <v>6.141</v>
      </c>
      <c s="13"/>
      <c s="12">
        <f>ROUND((H19*G19),2)</f>
      </c>
      <c r="O19">
        <f>rekapitulace!H8</f>
      </c>
      <c>
        <f>O19/100*I19</f>
      </c>
    </row>
    <row r="20" spans="5:5" ht="63.75">
      <c r="E20" s="14" t="s">
        <v>133</v>
      </c>
    </row>
    <row r="21" spans="1:16" ht="12.75">
      <c r="A21" s="7">
        <v>5</v>
      </c>
      <c s="7" t="s">
        <v>45</v>
      </c>
      <c s="7" t="s">
        <v>58</v>
      </c>
      <c s="7" t="s">
        <v>47</v>
      </c>
      <c s="7" t="s">
        <v>59</v>
      </c>
      <c s="7" t="s">
        <v>49</v>
      </c>
      <c s="9">
        <v>45.213</v>
      </c>
      <c s="13"/>
      <c s="12">
        <f>ROUND((H21*G21),2)</f>
      </c>
      <c r="O21">
        <f>rekapitulace!H8</f>
      </c>
      <c>
        <f>O21/100*I21</f>
      </c>
    </row>
    <row r="22" spans="5:5" ht="409.5">
      <c r="E22" s="14" t="s">
        <v>134</v>
      </c>
    </row>
    <row r="23" spans="1:16" ht="12.75">
      <c r="A23" s="7">
        <v>6</v>
      </c>
      <c s="7" t="s">
        <v>45</v>
      </c>
      <c s="7" t="s">
        <v>58</v>
      </c>
      <c s="7" t="s">
        <v>24</v>
      </c>
      <c s="7" t="s">
        <v>61</v>
      </c>
      <c s="7" t="s">
        <v>49</v>
      </c>
      <c s="9">
        <v>51.613</v>
      </c>
      <c s="13"/>
      <c s="12">
        <f>ROUND((H23*G23),2)</f>
      </c>
      <c r="O23">
        <f>rekapitulace!H8</f>
      </c>
      <c>
        <f>O23/100*I23</f>
      </c>
    </row>
    <row r="24" spans="5:5" ht="165.75">
      <c r="E24" s="14" t="s">
        <v>135</v>
      </c>
    </row>
    <row r="25" spans="1:16" ht="12.75">
      <c r="A25" s="16">
        <v>8</v>
      </c>
      <c s="16" t="s">
        <v>45</v>
      </c>
      <c s="16" t="s">
        <v>63</v>
      </c>
      <c s="16" t="s">
        <v>47</v>
      </c>
      <c s="16" t="s">
        <v>64</v>
      </c>
      <c s="16" t="s">
        <v>49</v>
      </c>
      <c s="9">
        <v>51.613</v>
      </c>
      <c s="13"/>
      <c s="12">
        <f>ROUND(H25*G25,2)</f>
      </c>
      <c r="O25">
        <f>rekapitulace!H8</f>
      </c>
      <c>
        <f>O25/100*I25</f>
      </c>
    </row>
    <row r="26" spans="1:16" ht="12.75">
      <c r="A26" s="7">
        <v>9</v>
      </c>
      <c s="7" t="s">
        <v>45</v>
      </c>
      <c s="7" t="s">
        <v>65</v>
      </c>
      <c s="7" t="s">
        <v>47</v>
      </c>
      <c s="7" t="s">
        <v>66</v>
      </c>
      <c s="7" t="s">
        <v>49</v>
      </c>
      <c s="9">
        <v>27.775</v>
      </c>
      <c s="13"/>
      <c s="12">
        <f>ROUND((H26*G26),2)</f>
      </c>
      <c r="O26">
        <f>rekapitulace!H8</f>
      </c>
      <c>
        <f>O26/100*I26</f>
      </c>
    </row>
    <row r="27" spans="5:5" ht="153">
      <c r="E27" s="14" t="s">
        <v>136</v>
      </c>
    </row>
    <row r="28" spans="1:16" ht="12.75">
      <c r="A28" s="7">
        <v>10</v>
      </c>
      <c s="7" t="s">
        <v>45</v>
      </c>
      <c s="7" t="s">
        <v>68</v>
      </c>
      <c s="7" t="s">
        <v>47</v>
      </c>
      <c s="7" t="s">
        <v>69</v>
      </c>
      <c s="7" t="s">
        <v>49</v>
      </c>
      <c s="9">
        <v>13.457</v>
      </c>
      <c s="13"/>
      <c s="12">
        <f>ROUND((H28*G28),2)</f>
      </c>
      <c r="O28">
        <f>rekapitulace!H8</f>
      </c>
      <c>
        <f>O28/100*I28</f>
      </c>
    </row>
    <row r="29" spans="5:5" ht="357">
      <c r="E29" s="14" t="s">
        <v>137</v>
      </c>
    </row>
    <row r="30" spans="1:16" ht="12.75">
      <c r="A30" s="16">
        <v>11</v>
      </c>
      <c s="16" t="s">
        <v>45</v>
      </c>
      <c s="16" t="s">
        <v>71</v>
      </c>
      <c s="16" t="s">
        <v>47</v>
      </c>
      <c s="16" t="s">
        <v>72</v>
      </c>
      <c s="16" t="s">
        <v>49</v>
      </c>
      <c s="9">
        <v>13.457</v>
      </c>
      <c s="13"/>
      <c s="12">
        <f>ROUND(H30*G30,2)</f>
      </c>
      <c r="O30">
        <f>rekapitulace!H8</f>
      </c>
      <c>
        <f>O30/100*I30</f>
      </c>
    </row>
    <row r="31" spans="5:5" ht="153">
      <c r="E31" s="14" t="s">
        <v>73</v>
      </c>
    </row>
    <row r="32" spans="1:16" ht="12.75" customHeight="1">
      <c r="A32" s="15"/>
      <c s="15"/>
      <c s="15" t="s">
        <v>24</v>
      </c>
      <c s="15"/>
      <c s="15" t="s">
        <v>51</v>
      </c>
      <c s="15"/>
      <c s="15"/>
      <c s="15"/>
      <c s="15">
        <f>SUM(I17:I31)</f>
      </c>
      <c r="P32">
        <f>ROUND(SUM(P17:P31),2)</f>
      </c>
    </row>
    <row r="34" spans="1:9" ht="12.75" customHeight="1">
      <c r="A34" s="8"/>
      <c s="8"/>
      <c s="8" t="s">
        <v>40</v>
      </c>
      <c s="8"/>
      <c s="8" t="s">
        <v>74</v>
      </c>
      <c s="8"/>
      <c s="10"/>
      <c s="8"/>
      <c s="10"/>
    </row>
    <row r="35" spans="1:16" ht="12.75">
      <c r="A35" s="7">
        <v>3</v>
      </c>
      <c s="7" t="s">
        <v>45</v>
      </c>
      <c s="7" t="s">
        <v>75</v>
      </c>
      <c s="7" t="s">
        <v>47</v>
      </c>
      <c s="7" t="s">
        <v>76</v>
      </c>
      <c s="7" t="s">
        <v>77</v>
      </c>
      <c s="9">
        <v>1</v>
      </c>
      <c s="13"/>
      <c s="12">
        <f>ROUND((H35*G35),2)</f>
      </c>
      <c r="O35">
        <f>rekapitulace!H8</f>
      </c>
      <c>
        <f>O35/100*I35</f>
      </c>
    </row>
    <row r="36" spans="1:16" ht="12.75">
      <c r="A36" s="7">
        <v>12</v>
      </c>
      <c s="7" t="s">
        <v>45</v>
      </c>
      <c s="7" t="s">
        <v>78</v>
      </c>
      <c s="7" t="s">
        <v>47</v>
      </c>
      <c s="7" t="s">
        <v>79</v>
      </c>
      <c s="7" t="s">
        <v>80</v>
      </c>
      <c s="9">
        <v>209.641</v>
      </c>
      <c s="13"/>
      <c s="12">
        <f>ROUND((H36*G36),2)</f>
      </c>
      <c r="O36">
        <f>rekapitulace!H8</f>
      </c>
      <c>
        <f>O36/100*I36</f>
      </c>
    </row>
    <row r="37" spans="5:5" ht="306">
      <c r="E37" s="14" t="s">
        <v>138</v>
      </c>
    </row>
    <row r="38" spans="1:16" ht="12.75">
      <c r="A38" s="7">
        <v>13</v>
      </c>
      <c s="7" t="s">
        <v>45</v>
      </c>
      <c s="7" t="s">
        <v>82</v>
      </c>
      <c s="7" t="s">
        <v>47</v>
      </c>
      <c s="7" t="s">
        <v>83</v>
      </c>
      <c s="7" t="s">
        <v>77</v>
      </c>
      <c s="9">
        <v>2</v>
      </c>
      <c s="13"/>
      <c s="12">
        <f>ROUND((H38*G38),2)</f>
      </c>
      <c r="O38">
        <f>rekapitulace!H8</f>
      </c>
      <c>
        <f>O38/100*I38</f>
      </c>
    </row>
    <row r="39" spans="5:5" ht="89.25">
      <c r="E39" s="14" t="s">
        <v>139</v>
      </c>
    </row>
    <row r="40" spans="1:16" ht="12.75">
      <c r="A40" s="7">
        <v>14</v>
      </c>
      <c s="7" t="s">
        <v>45</v>
      </c>
      <c s="7" t="s">
        <v>85</v>
      </c>
      <c s="7" t="s">
        <v>47</v>
      </c>
      <c s="7" t="s">
        <v>86</v>
      </c>
      <c s="7" t="s">
        <v>80</v>
      </c>
      <c s="9">
        <v>256.351</v>
      </c>
      <c s="13"/>
      <c s="12">
        <f>ROUND((H40*G40),2)</f>
      </c>
      <c r="O40">
        <f>rekapitulace!H8</f>
      </c>
      <c>
        <f>O40/100*I40</f>
      </c>
    </row>
    <row r="41" spans="5:5" ht="280.5">
      <c r="E41" s="14" t="s">
        <v>140</v>
      </c>
    </row>
    <row r="42" spans="1:16" ht="12.75">
      <c r="A42" s="7">
        <v>15</v>
      </c>
      <c s="7" t="s">
        <v>45</v>
      </c>
      <c s="7" t="s">
        <v>88</v>
      </c>
      <c s="7" t="s">
        <v>47</v>
      </c>
      <c s="7" t="s">
        <v>89</v>
      </c>
      <c s="7" t="s">
        <v>77</v>
      </c>
      <c s="9">
        <v>10</v>
      </c>
      <c s="13"/>
      <c s="12">
        <f>ROUND((H42*G42),2)</f>
      </c>
      <c r="O42">
        <f>rekapitulace!H8</f>
      </c>
      <c>
        <f>O42/100*I42</f>
      </c>
    </row>
    <row r="43" spans="5:5" ht="25.5">
      <c r="E43" s="14" t="s">
        <v>141</v>
      </c>
    </row>
    <row r="44" spans="1:16" ht="12.75">
      <c r="A44" s="7">
        <v>17</v>
      </c>
      <c s="7" t="s">
        <v>45</v>
      </c>
      <c s="7" t="s">
        <v>93</v>
      </c>
      <c s="7" t="s">
        <v>47</v>
      </c>
      <c s="7" t="s">
        <v>94</v>
      </c>
      <c s="7" t="s">
        <v>77</v>
      </c>
      <c s="9">
        <v>5</v>
      </c>
      <c s="13"/>
      <c s="12">
        <f>ROUND((H44*G44),2)</f>
      </c>
      <c r="O44">
        <f>rekapitulace!H8</f>
      </c>
      <c>
        <f>O44/100*I44</f>
      </c>
    </row>
    <row r="45" spans="1:16" ht="12.75">
      <c r="A45" s="7">
        <v>18</v>
      </c>
      <c s="7" t="s">
        <v>45</v>
      </c>
      <c s="7" t="s">
        <v>95</v>
      </c>
      <c s="7" t="s">
        <v>47</v>
      </c>
      <c s="7" t="s">
        <v>96</v>
      </c>
      <c s="7" t="s">
        <v>77</v>
      </c>
      <c s="9">
        <v>5</v>
      </c>
      <c s="13"/>
      <c s="12">
        <f>ROUND((H45*G45),2)</f>
      </c>
      <c r="O45">
        <f>rekapitulace!H8</f>
      </c>
      <c>
        <f>O45/100*I45</f>
      </c>
    </row>
    <row r="46" spans="1:16" ht="12.75">
      <c r="A46" s="7">
        <v>19</v>
      </c>
      <c s="7" t="s">
        <v>45</v>
      </c>
      <c s="7" t="s">
        <v>97</v>
      </c>
      <c s="7" t="s">
        <v>47</v>
      </c>
      <c s="7" t="s">
        <v>142</v>
      </c>
      <c s="7" t="s">
        <v>77</v>
      </c>
      <c s="9">
        <v>4</v>
      </c>
      <c s="13"/>
      <c s="12">
        <f>ROUND((H46*G46),2)</f>
      </c>
      <c r="O46">
        <f>rekapitulace!H8</f>
      </c>
      <c>
        <f>O46/100*I46</f>
      </c>
    </row>
    <row r="47" spans="1:16" ht="12.75">
      <c r="A47" s="7">
        <v>20</v>
      </c>
      <c s="7" t="s">
        <v>45</v>
      </c>
      <c s="7" t="s">
        <v>99</v>
      </c>
      <c s="7" t="s">
        <v>47</v>
      </c>
      <c s="7" t="s">
        <v>100</v>
      </c>
      <c s="7" t="s">
        <v>77</v>
      </c>
      <c s="9">
        <v>1</v>
      </c>
      <c s="13"/>
      <c s="12">
        <f>ROUND((H47*G47),2)</f>
      </c>
      <c r="O47">
        <f>rekapitulace!H8</f>
      </c>
      <c>
        <f>O47/100*I47</f>
      </c>
    </row>
    <row r="48" spans="1:16" ht="12.75">
      <c r="A48" s="7">
        <v>22</v>
      </c>
      <c s="7" t="s">
        <v>45</v>
      </c>
      <c s="7" t="s">
        <v>101</v>
      </c>
      <c s="7" t="s">
        <v>24</v>
      </c>
      <c s="7" t="s">
        <v>103</v>
      </c>
      <c s="7" t="s">
        <v>77</v>
      </c>
      <c s="9">
        <v>5</v>
      </c>
      <c s="13"/>
      <c s="12">
        <f>ROUND((H48*G48),2)</f>
      </c>
      <c r="O48">
        <f>rekapitulace!H8</f>
      </c>
      <c>
        <f>O48/100*I48</f>
      </c>
    </row>
    <row r="49" spans="1:16" ht="12.75">
      <c r="A49" s="7">
        <v>23</v>
      </c>
      <c s="7" t="s">
        <v>45</v>
      </c>
      <c s="7" t="s">
        <v>104</v>
      </c>
      <c s="7" t="s">
        <v>47</v>
      </c>
      <c s="7" t="s">
        <v>105</v>
      </c>
      <c s="7" t="s">
        <v>77</v>
      </c>
      <c s="9">
        <v>4</v>
      </c>
      <c s="13"/>
      <c s="12">
        <f>ROUND((H49*G49),2)</f>
      </c>
      <c r="O49">
        <f>rekapitulace!H8</f>
      </c>
      <c>
        <f>O49/100*I49</f>
      </c>
    </row>
    <row r="50" spans="1:16" ht="12.75">
      <c r="A50" s="7">
        <v>24</v>
      </c>
      <c s="7" t="s">
        <v>45</v>
      </c>
      <c s="7" t="s">
        <v>106</v>
      </c>
      <c s="7" t="s">
        <v>47</v>
      </c>
      <c s="7" t="s">
        <v>107</v>
      </c>
      <c s="7" t="s">
        <v>77</v>
      </c>
      <c s="9">
        <v>4</v>
      </c>
      <c s="13"/>
      <c s="12">
        <f>ROUND((H50*G50),2)</f>
      </c>
      <c r="O50">
        <f>rekapitulace!H8</f>
      </c>
      <c>
        <f>O50/100*I50</f>
      </c>
    </row>
    <row r="51" spans="1:16" ht="12.75">
      <c r="A51" s="7">
        <v>25</v>
      </c>
      <c s="7" t="s">
        <v>45</v>
      </c>
      <c s="7" t="s">
        <v>108</v>
      </c>
      <c s="7" t="s">
        <v>47</v>
      </c>
      <c s="7" t="s">
        <v>109</v>
      </c>
      <c s="7" t="s">
        <v>80</v>
      </c>
      <c s="9">
        <v>67</v>
      </c>
      <c s="13"/>
      <c s="12">
        <f>ROUND((H51*G51),2)</f>
      </c>
      <c r="O51">
        <f>rekapitulace!H8</f>
      </c>
      <c>
        <f>O51/100*I51</f>
      </c>
    </row>
    <row r="52" spans="5:5" ht="38.25">
      <c r="E52" s="14" t="s">
        <v>143</v>
      </c>
    </row>
    <row r="53" spans="1:16" ht="12.75">
      <c r="A53" s="7">
        <v>26</v>
      </c>
      <c s="7" t="s">
        <v>45</v>
      </c>
      <c s="7" t="s">
        <v>108</v>
      </c>
      <c s="7" t="s">
        <v>24</v>
      </c>
      <c s="7" t="s">
        <v>110</v>
      </c>
      <c s="7" t="s">
        <v>80</v>
      </c>
      <c s="9">
        <v>200.437</v>
      </c>
      <c s="13"/>
      <c s="12">
        <f>ROUND((H53*G53),2)</f>
      </c>
      <c r="O53">
        <f>rekapitulace!H8</f>
      </c>
      <c>
        <f>O53/100*I53</f>
      </c>
    </row>
    <row r="54" spans="5:5" ht="191.25">
      <c r="E54" s="14" t="s">
        <v>144</v>
      </c>
    </row>
    <row r="55" spans="1:16" ht="12.75">
      <c r="A55" s="7">
        <v>27</v>
      </c>
      <c s="7" t="s">
        <v>45</v>
      </c>
      <c s="7" t="s">
        <v>112</v>
      </c>
      <c s="7" t="s">
        <v>47</v>
      </c>
      <c s="7" t="s">
        <v>113</v>
      </c>
      <c s="7" t="s">
        <v>80</v>
      </c>
      <c s="9">
        <v>176</v>
      </c>
      <c s="13"/>
      <c s="12">
        <f>ROUND((H55*G55),2)</f>
      </c>
      <c r="O55">
        <f>rekapitulace!H8</f>
      </c>
      <c>
        <f>O55/100*I55</f>
      </c>
    </row>
    <row r="56" spans="5:5" ht="191.25">
      <c r="E56" s="14" t="s">
        <v>145</v>
      </c>
    </row>
    <row r="57" spans="1:16" ht="12.75">
      <c r="A57" s="7">
        <v>28</v>
      </c>
      <c s="7" t="s">
        <v>45</v>
      </c>
      <c s="7" t="s">
        <v>115</v>
      </c>
      <c s="7" t="s">
        <v>47</v>
      </c>
      <c s="7" t="s">
        <v>116</v>
      </c>
      <c s="7" t="s">
        <v>80</v>
      </c>
      <c s="9">
        <v>219.199</v>
      </c>
      <c s="13"/>
      <c s="12">
        <f>ROUND((H57*G57),2)</f>
      </c>
      <c r="O57">
        <f>rekapitulace!H8</f>
      </c>
      <c>
        <f>O57/100*I57</f>
      </c>
    </row>
    <row r="58" spans="5:5" ht="229.5">
      <c r="E58" s="14" t="s">
        <v>146</v>
      </c>
    </row>
    <row r="59" spans="1:16" ht="12.75" customHeight="1">
      <c r="A59" s="15"/>
      <c s="15"/>
      <c s="15" t="s">
        <v>40</v>
      </c>
      <c s="15"/>
      <c s="15" t="s">
        <v>74</v>
      </c>
      <c s="15"/>
      <c s="15"/>
      <c s="15"/>
      <c s="15">
        <f>SUM(I35:I58)</f>
      </c>
      <c r="P59">
        <f>ROUND(SUM(P35:P58),2)</f>
      </c>
    </row>
    <row r="61" spans="1:9" ht="12.75" customHeight="1">
      <c r="A61" s="8"/>
      <c s="8"/>
      <c s="8" t="s">
        <v>42</v>
      </c>
      <c s="8"/>
      <c s="8" t="s">
        <v>118</v>
      </c>
      <c s="8"/>
      <c s="10"/>
      <c s="8"/>
      <c s="10"/>
    </row>
    <row r="62" spans="1:16" ht="12.75">
      <c r="A62" s="7">
        <v>7</v>
      </c>
      <c s="7" t="s">
        <v>45</v>
      </c>
      <c s="7" t="s">
        <v>119</v>
      </c>
      <c s="7" t="s">
        <v>47</v>
      </c>
      <c s="7" t="s">
        <v>120</v>
      </c>
      <c s="7" t="s">
        <v>49</v>
      </c>
      <c s="9">
        <v>4.913</v>
      </c>
      <c s="13"/>
      <c s="12">
        <f>ROUND((H62*G62),2)</f>
      </c>
      <c r="O62">
        <f>rekapitulace!H8</f>
      </c>
      <c>
        <f>O62/100*I62</f>
      </c>
    </row>
    <row r="63" spans="5:5" ht="38.25">
      <c r="E63" s="14" t="s">
        <v>147</v>
      </c>
    </row>
    <row r="64" spans="1:16" ht="12.75" customHeight="1">
      <c r="A64" s="15"/>
      <c s="15"/>
      <c s="15" t="s">
        <v>42</v>
      </c>
      <c s="15"/>
      <c s="15" t="s">
        <v>118</v>
      </c>
      <c s="15"/>
      <c s="15"/>
      <c s="15"/>
      <c s="15">
        <f>SUM(I62:I63)</f>
      </c>
      <c r="P64">
        <f>ROUND(SUM(P62:P63),2)</f>
      </c>
    </row>
    <row r="66" spans="1:16" ht="12.75" customHeight="1">
      <c r="A66" s="15"/>
      <c s="15"/>
      <c s="15"/>
      <c s="15"/>
      <c s="15" t="s">
        <v>122</v>
      </c>
      <c s="15"/>
      <c s="15"/>
      <c s="15"/>
      <c s="15">
        <f>+I14+I32+I59+I64</f>
      </c>
      <c r="P66">
        <f>+P14+P32+P59+P64</f>
      </c>
    </row>
    <row r="68" spans="1:9" ht="12.75" customHeight="1">
      <c r="A68" s="8" t="s">
        <v>123</v>
      </c>
      <c s="8"/>
      <c s="8"/>
      <c s="8"/>
      <c s="8"/>
      <c s="8"/>
      <c s="8"/>
      <c s="8"/>
      <c s="8"/>
    </row>
    <row r="69" spans="1:9" ht="12.75" customHeight="1">
      <c r="A69" s="8"/>
      <c s="8"/>
      <c s="8"/>
      <c s="8"/>
      <c s="8" t="s">
        <v>124</v>
      </c>
      <c s="8"/>
      <c s="8"/>
      <c s="8"/>
      <c s="8"/>
    </row>
    <row r="70" spans="1:16" ht="12.75" customHeight="1">
      <c r="A70" s="15"/>
      <c s="15"/>
      <c s="15"/>
      <c s="15"/>
      <c s="15" t="s">
        <v>125</v>
      </c>
      <c s="15"/>
      <c s="15"/>
      <c s="15"/>
      <c s="15">
        <v>0</v>
      </c>
      <c r="P70">
        <v>0</v>
      </c>
    </row>
    <row r="71" spans="1:9" ht="12.75" customHeight="1">
      <c r="A71" s="15"/>
      <c s="15"/>
      <c s="15"/>
      <c s="15"/>
      <c s="15" t="s">
        <v>126</v>
      </c>
      <c s="15"/>
      <c s="15"/>
      <c s="15"/>
      <c s="15"/>
    </row>
    <row r="72" spans="1:16" ht="12.75" customHeight="1">
      <c r="A72" s="15"/>
      <c s="15"/>
      <c s="15"/>
      <c s="15"/>
      <c s="15" t="s">
        <v>127</v>
      </c>
      <c s="15"/>
      <c s="15"/>
      <c s="15"/>
      <c s="15">
        <v>0</v>
      </c>
      <c r="P72">
        <v>0</v>
      </c>
    </row>
    <row r="73" spans="1:16" ht="12.75" customHeight="1">
      <c r="A73" s="15"/>
      <c s="15"/>
      <c s="15"/>
      <c s="15"/>
      <c s="15" t="s">
        <v>128</v>
      </c>
      <c s="15"/>
      <c s="15"/>
      <c s="15"/>
      <c s="15">
        <f>I70+I72</f>
      </c>
      <c r="P73">
        <f>P70+P72</f>
      </c>
    </row>
    <row r="75" spans="1:16" ht="12.75" customHeight="1">
      <c r="A75" s="15"/>
      <c s="15"/>
      <c s="15"/>
      <c s="15"/>
      <c s="15" t="s">
        <v>128</v>
      </c>
      <c s="15"/>
      <c s="15"/>
      <c s="15"/>
      <c s="15">
        <f>I66+I73</f>
      </c>
      <c r="P75">
        <f>P66+P73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