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vorb\firma\Akce\2023\P03_K.Vary,parkoviště Úvalská\4_Prováděcí PD\ROZPOČET a VÝKAZ\VO\"/>
    </mc:Choice>
  </mc:AlternateContent>
  <xr:revisionPtr revIDLastSave="0" documentId="13_ncr:1_{E1D7A7DA-9DAF-4D74-B05B-6B81A41469B7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Titulní list " sheetId="3" r:id="rId1"/>
    <sheet name="Rekapitulace stavby" sheetId="1" r:id="rId2"/>
    <sheet name="SO 401 - Veřejné osvětlení" sheetId="2" r:id="rId3"/>
  </sheets>
  <externalReferences>
    <externalReference r:id="rId4"/>
  </externalReferences>
  <definedNames>
    <definedName name="_xlnm._FilterDatabase" localSheetId="2" hidden="1">'SO 401 - Veřejné osvětlení'!$C$118:$K$192</definedName>
    <definedName name="_xlnm.Print_Titles" localSheetId="1">'Rekapitulace stavby'!$92:$92</definedName>
    <definedName name="_xlnm.Print_Titles" localSheetId="2">'SO 401 - Veřejné osvětlení'!$118:$118</definedName>
    <definedName name="_xlnm.Print_Area" localSheetId="1">'Rekapitulace stavby'!$D$4:$AO$76,'Rekapitulace stavby'!$C$82:$AQ$96</definedName>
    <definedName name="_xlnm.Print_Area" localSheetId="2">'SO 401 - Veřejné osvětlení'!$C$4:$J$76,'SO 401 - Veřejné osvětlení'!$C$82:$J$100,'SO 401 - Veřejné osvětlení'!$C$106:$K$192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3" l="1"/>
  <c r="J37" i="2"/>
  <c r="J36" i="2"/>
  <c r="AY95" i="1"/>
  <c r="J35" i="2"/>
  <c r="AX95" i="1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J116" i="2"/>
  <c r="J115" i="2"/>
  <c r="F115" i="2"/>
  <c r="F113" i="2"/>
  <c r="E111" i="2"/>
  <c r="J92" i="2"/>
  <c r="J91" i="2"/>
  <c r="F91" i="2"/>
  <c r="F89" i="2"/>
  <c r="E87" i="2"/>
  <c r="J18" i="2"/>
  <c r="E18" i="2"/>
  <c r="F116" i="2"/>
  <c r="J17" i="2"/>
  <c r="J12" i="2"/>
  <c r="J89" i="2"/>
  <c r="E7" i="2"/>
  <c r="E109" i="2" s="1"/>
  <c r="L90" i="1"/>
  <c r="AM90" i="1"/>
  <c r="AM89" i="1"/>
  <c r="L89" i="1"/>
  <c r="AM87" i="1"/>
  <c r="L87" i="1"/>
  <c r="L85" i="1"/>
  <c r="L84" i="1"/>
  <c r="BK191" i="2"/>
  <c r="BK173" i="2"/>
  <c r="BK151" i="2"/>
  <c r="BK131" i="2"/>
  <c r="BK167" i="2"/>
  <c r="J175" i="2"/>
  <c r="BK161" i="2"/>
  <c r="BK141" i="2"/>
  <c r="J134" i="2"/>
  <c r="BK175" i="2"/>
  <c r="BK149" i="2"/>
  <c r="BK143" i="2"/>
  <c r="J133" i="2"/>
  <c r="BK189" i="2"/>
  <c r="BK187" i="2"/>
  <c r="BK185" i="2"/>
  <c r="BK183" i="2"/>
  <c r="BK180" i="2"/>
  <c r="BK177" i="2"/>
  <c r="J167" i="2"/>
  <c r="J161" i="2"/>
  <c r="BK152" i="2"/>
  <c r="BK147" i="2"/>
  <c r="J140" i="2"/>
  <c r="BK125" i="2"/>
  <c r="J173" i="2"/>
  <c r="BK155" i="2"/>
  <c r="J131" i="2"/>
  <c r="BK122" i="2"/>
  <c r="BK146" i="2"/>
  <c r="AS94" i="1"/>
  <c r="J152" i="2"/>
  <c r="J151" i="2"/>
  <c r="BK140" i="2"/>
  <c r="BK134" i="2"/>
  <c r="J125" i="2"/>
  <c r="J169" i="2"/>
  <c r="BK158" i="2"/>
  <c r="J155" i="2"/>
  <c r="BK144" i="2"/>
  <c r="J138" i="2"/>
  <c r="BK135" i="2"/>
  <c r="BK128" i="2"/>
  <c r="J191" i="2"/>
  <c r="J189" i="2"/>
  <c r="J187" i="2"/>
  <c r="J185" i="2"/>
  <c r="J183" i="2"/>
  <c r="J180" i="2"/>
  <c r="BK169" i="2"/>
  <c r="BK164" i="2"/>
  <c r="J153" i="2"/>
  <c r="J143" i="2"/>
  <c r="J141" i="2"/>
  <c r="BK130" i="2"/>
  <c r="BK153" i="2"/>
  <c r="J147" i="2"/>
  <c r="J146" i="2"/>
  <c r="BK138" i="2"/>
  <c r="J128" i="2"/>
  <c r="J177" i="2"/>
  <c r="J164" i="2"/>
  <c r="J149" i="2"/>
  <c r="J144" i="2"/>
  <c r="J135" i="2"/>
  <c r="J122" i="2"/>
  <c r="J158" i="2"/>
  <c r="BK133" i="2"/>
  <c r="J130" i="2"/>
  <c r="BK121" i="2" l="1"/>
  <c r="J121" i="2" s="1"/>
  <c r="J98" i="2" s="1"/>
  <c r="R172" i="2"/>
  <c r="P121" i="2"/>
  <c r="R121" i="2"/>
  <c r="R120" i="2"/>
  <c r="R119" i="2" s="1"/>
  <c r="T121" i="2"/>
  <c r="BK172" i="2"/>
  <c r="J172" i="2"/>
  <c r="J99" i="2"/>
  <c r="P172" i="2"/>
  <c r="T172" i="2"/>
  <c r="F92" i="2"/>
  <c r="BE128" i="2"/>
  <c r="BE140" i="2"/>
  <c r="BE143" i="2"/>
  <c r="BE144" i="2"/>
  <c r="BE147" i="2"/>
  <c r="BE151" i="2"/>
  <c r="BE158" i="2"/>
  <c r="BE164" i="2"/>
  <c r="BE169" i="2"/>
  <c r="BE130" i="2"/>
  <c r="BE134" i="2"/>
  <c r="BE138" i="2"/>
  <c r="BE153" i="2"/>
  <c r="J113" i="2"/>
  <c r="BE133" i="2"/>
  <c r="BE141" i="2"/>
  <c r="BE146" i="2"/>
  <c r="BE149" i="2"/>
  <c r="BE167" i="2"/>
  <c r="BE175" i="2"/>
  <c r="BE177" i="2"/>
  <c r="E85" i="2"/>
  <c r="BE135" i="2"/>
  <c r="BE155" i="2"/>
  <c r="BE180" i="2"/>
  <c r="BE183" i="2"/>
  <c r="BE185" i="2"/>
  <c r="BE187" i="2"/>
  <c r="BE189" i="2"/>
  <c r="BE191" i="2"/>
  <c r="BE122" i="2"/>
  <c r="BE125" i="2"/>
  <c r="BE131" i="2"/>
  <c r="BE152" i="2"/>
  <c r="BE161" i="2"/>
  <c r="BE173" i="2"/>
  <c r="F34" i="2"/>
  <c r="BA95" i="1"/>
  <c r="BA94" i="1"/>
  <c r="W30" i="1" s="1"/>
  <c r="F36" i="2"/>
  <c r="BC95" i="1"/>
  <c r="BC94" i="1"/>
  <c r="AY94" i="1"/>
  <c r="F35" i="2"/>
  <c r="BB95" i="1" s="1"/>
  <c r="BB94" i="1" s="1"/>
  <c r="W31" i="1" s="1"/>
  <c r="F37" i="2"/>
  <c r="BD95" i="1" s="1"/>
  <c r="BD94" i="1" s="1"/>
  <c r="W33" i="1" s="1"/>
  <c r="J34" i="2"/>
  <c r="AW95" i="1"/>
  <c r="T120" i="2" l="1"/>
  <c r="T119" i="2"/>
  <c r="P120" i="2"/>
  <c r="P119" i="2"/>
  <c r="AU95" i="1"/>
  <c r="BK120" i="2"/>
  <c r="J120" i="2"/>
  <c r="J97" i="2"/>
  <c r="AU94" i="1"/>
  <c r="J33" i="2"/>
  <c r="AV95" i="1"/>
  <c r="AT95" i="1"/>
  <c r="W32" i="1"/>
  <c r="F33" i="2"/>
  <c r="AZ95" i="1"/>
  <c r="AZ94" i="1"/>
  <c r="W29" i="1"/>
  <c r="AW94" i="1"/>
  <c r="AK30" i="1"/>
  <c r="AX94" i="1"/>
  <c r="BK119" i="2" l="1"/>
  <c r="J119" i="2" s="1"/>
  <c r="J96" i="2" s="1"/>
  <c r="AV94" i="1"/>
  <c r="AK29" i="1"/>
  <c r="J30" i="2" l="1"/>
  <c r="AG95" i="1"/>
  <c r="AG94" i="1"/>
  <c r="AK26" i="1"/>
  <c r="AT94" i="1"/>
  <c r="AN94" i="1"/>
  <c r="J39" i="2" l="1"/>
  <c r="AN95" i="1"/>
  <c r="AK35" i="1"/>
</calcChain>
</file>

<file path=xl/sharedStrings.xml><?xml version="1.0" encoding="utf-8"?>
<sst xmlns="http://schemas.openxmlformats.org/spreadsheetml/2006/main" count="994" uniqueCount="305">
  <si>
    <t>Export Komplet</t>
  </si>
  <si>
    <t/>
  </si>
  <si>
    <t>2.0</t>
  </si>
  <si>
    <t>ZAMOK</t>
  </si>
  <si>
    <t>False</t>
  </si>
  <si>
    <t>{f06da79c-e8d5-4153-9af2-a6a0ef059439}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</si>
  <si>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</si>
  <si>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</si>
  <si>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</si>
  <si>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</si>
  <si>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</si>
  <si>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</si>
  <si>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</si>
  <si>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</si>
  <si>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P032023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</si>
  <si>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</si>
  <si>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</si>
  <si>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Karlovy Vary, ulice Úvalská - parkoviště</t>
  </si>
  <si>
    <t>KSO:</t>
  </si>
  <si>
    <t>CC-CZ:</t>
  </si>
  <si>
    <t>Místo:</t>
  </si>
  <si>
    <t xml:space="preserve"> </t>
  </si>
  <si>
    <t>Datum:</t>
  </si>
  <si>
    <t>17. 3. 2025</t>
  </si>
  <si>
    <t>Zadavatel:</t>
  </si>
  <si>
    <t>IČ:</t>
  </si>
  <si>
    <t>00254657</t>
  </si>
  <si>
    <t>Statutární město Karlovy Vary</t>
  </si>
  <si>
    <t>DIČ:</t>
  </si>
  <si>
    <t>CZ00254657</t>
  </si>
  <si>
    <t>Uchazeč:</t>
  </si>
  <si>
    <t>Vyplň údaj</t>
  </si>
  <si>
    <t>Projektant:</t>
  </si>
  <si>
    <t>06032354</t>
  </si>
  <si>
    <t>GEOprojectKV, s.r.o.</t>
  </si>
  <si>
    <t>CZ06032354</t>
  </si>
  <si>
    <t>True</t>
  </si>
  <si>
    <t>Zpracovatel:</t>
  </si>
  <si>
    <t>GEOprojectKV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</si>
  <si>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</si>
  <si>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</si>
  <si>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</si>
  <si>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</si>
  <si>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</si>
  <si>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</si>
  <si>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</si>
  <si>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</si>
  <si>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</si>
  <si>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</si>
  <si>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</si>
  <si>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</si>
  <si>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</si>
  <si>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</si>
  <si>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</si>
  <si>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</si>
  <si>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</si>
  <si>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</si>
  <si>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</si>
  <si>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</si>
  <si>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</si>
  <si>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</si>
  <si>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</si>
  <si>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</si>
  <si>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</si>
  <si>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</si>
  <si>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</si>
  <si>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</si>
  <si>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</si>
  <si>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</si>
  <si>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</si>
  <si>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</si>
  <si>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</si>
  <si>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</si>
  <si>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</si>
  <si>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</si>
  <si>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</si>
  <si>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</si>
  <si>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</si>
  <si>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</si>
  <si>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</si>
  <si>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</si>
  <si>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</si>
  <si>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</si>
  <si>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</si>
  <si>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</si>
  <si>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401</t>
  </si>
  <si>
    <t>Veřejné osvětlení</t>
  </si>
  <si>
    <t>STA</t>
  </si>
  <si>
    <t>1</t>
  </si>
  <si>
    <t>{74e43808-b7bc-49be-8dce-686d04868645}</t>
  </si>
  <si>
    <t>2</t>
  </si>
  <si>
    <t>KRYCÍ LIST SOUPISU PRACÍ</t>
  </si>
  <si>
    <t>Objekt:</t>
  </si>
  <si>
    <t>SO 401 - Veřejné osvětlení</t>
  </si>
  <si>
    <t>REKAPITULACE ČLENĚNÍ SOUPISU PRACÍ</t>
  </si>
  <si>
    <t>Kód dílu - Popis</t>
  </si>
  <si>
    <t>Cena celkem [CZK]</t>
  </si>
  <si>
    <t>Náklady ze soupisu prací</t>
  </si>
  <si>
    <t>-1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</si>
  <si>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</si>
  <si>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</si>
  <si>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</si>
  <si>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</si>
  <si>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</si>
  <si>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</si>
  <si>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</si>
  <si>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</si>
  <si>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</si>
  <si>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</si>
  <si>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</si>
  <si>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</si>
  <si>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</si>
  <si>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</si>
  <si>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</si>
  <si>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</si>
  <si>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</si>
  <si>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</si>
  <si>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</si>
  <si>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</si>
  <si>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21-M</t>
  </si>
  <si>
    <t>Elektromontáže</t>
  </si>
  <si>
    <t>K</t>
  </si>
  <si>
    <t>210100096</t>
  </si>
  <si>
    <t>Ukončení vodičů izolovaných s označením a zapojením na svorkovnici s otevřením a uzavřením krytu průřezu žíly do 2,5 mm2</t>
  </si>
  <si>
    <t>kus</t>
  </si>
  <si>
    <t>CS ÚRS 2024 02</t>
  </si>
  <si>
    <t>64</t>
  </si>
  <si>
    <t>1282534390</t>
  </si>
  <si>
    <t>Online PSC</t>
  </si>
  <si>
    <t>https://podminky.urs.cz/item/CS_URS_2024_02/210100096</t>
  </si>
  <si>
    <t>VV</t>
  </si>
  <si>
    <t>5*4</t>
  </si>
  <si>
    <t>210100099</t>
  </si>
  <si>
    <t>Ukončení vodičů izolovaných s označením a zapojením na svorkovnici s otevřením a uzavřením krytu průřezu žíly do 10 mm2</t>
  </si>
  <si>
    <t>154414403</t>
  </si>
  <si>
    <t>https://podminky.urs.cz/item/CS_URS_2024_02/210100099</t>
  </si>
  <si>
    <t>8*5+3</t>
  </si>
  <si>
    <t>210203901</t>
  </si>
  <si>
    <t>Montáž svítidel LED se zapojením vodičů průmyslových nebo venkovních na výložník nebo dřík</t>
  </si>
  <si>
    <t>-1301134352</t>
  </si>
  <si>
    <t>https://podminky.urs.cz/item/CS_URS_2024_02/210203901</t>
  </si>
  <si>
    <t>4</t>
  </si>
  <si>
    <t>34774022</t>
  </si>
  <si>
    <t>svítidlo parkové na sloupek LED IP66 30-40W 3000-5000lm</t>
  </si>
  <si>
    <t>CS ÚRS 2025 01</t>
  </si>
  <si>
    <t>128</t>
  </si>
  <si>
    <t>-2058562056</t>
  </si>
  <si>
    <t>5</t>
  </si>
  <si>
    <t>210204002</t>
  </si>
  <si>
    <t>Montáž stožárů osvětlení parkových ocelových</t>
  </si>
  <si>
    <t>-1816708457</t>
  </si>
  <si>
    <t>https://podminky.urs.cz/item/CS_URS_2024_02/210204002</t>
  </si>
  <si>
    <t>6</t>
  </si>
  <si>
    <t>31674069</t>
  </si>
  <si>
    <t>stožár osvětlovací sadový Pz 133/89/60 v 8,0m</t>
  </si>
  <si>
    <t>2033246059</t>
  </si>
  <si>
    <t>7</t>
  </si>
  <si>
    <t>1290542</t>
  </si>
  <si>
    <t>STOZAROVE POUZDRO SP 315/1000</t>
  </si>
  <si>
    <t>-1842499611</t>
  </si>
  <si>
    <t>8</t>
  </si>
  <si>
    <t>23531469</t>
  </si>
  <si>
    <t>písek křemičitý frakce 0,1/0,5mm</t>
  </si>
  <si>
    <t>kg</t>
  </si>
  <si>
    <t>-1359433702</t>
  </si>
  <si>
    <t>0,05*4</t>
  </si>
  <si>
    <t>0,2*2000 'Přepočtené koeficientem množství</t>
  </si>
  <si>
    <t>9</t>
  </si>
  <si>
    <t>210204103</t>
  </si>
  <si>
    <t>Montáž výložníků osvětlení jednoramenných sloupových, hmotnosti do 35 kg</t>
  </si>
  <si>
    <t>1116894571</t>
  </si>
  <si>
    <t>https://podminky.urs.cz/item/CS_URS_2024_02/210204103</t>
  </si>
  <si>
    <t>10</t>
  </si>
  <si>
    <t>31674002</t>
  </si>
  <si>
    <t>výložník rovný jednoduchý k osvětlovacím stožárům uličním vyložení 1500mm</t>
  </si>
  <si>
    <t>-310977496</t>
  </si>
  <si>
    <t>11</t>
  </si>
  <si>
    <t>210204201</t>
  </si>
  <si>
    <t>Montáž elektrovýzbroje stožárů osvětlení 1 okruh</t>
  </si>
  <si>
    <t>937707811</t>
  </si>
  <si>
    <t>https://podminky.urs.cz/item/CS_URS_2024_02/210204201</t>
  </si>
  <si>
    <t>31674130</t>
  </si>
  <si>
    <t>výzbroj stožárová SV 6.10.4</t>
  </si>
  <si>
    <t>901670793</t>
  </si>
  <si>
    <t>13</t>
  </si>
  <si>
    <t>210204221</t>
  </si>
  <si>
    <t>Montáž ostatních doplňků osvětlení manžety stožárové, průměru do 150 mm</t>
  </si>
  <si>
    <t>-1380927643</t>
  </si>
  <si>
    <t>https://podminky.urs.cz/item/CS_URS_2024_02/210204221</t>
  </si>
  <si>
    <t>14</t>
  </si>
  <si>
    <t>31674124</t>
  </si>
  <si>
    <t>manžeta plastová ochranná na stožár d=133mm</t>
  </si>
  <si>
    <t>1288634294</t>
  </si>
  <si>
    <t>15</t>
  </si>
  <si>
    <t>210220020</t>
  </si>
  <si>
    <t>Montáž uzemňovacího vedení s upevněním, propojením a připojením pomocí svorek v zemi s izolací spojů vodičů FeZn páskou průřezu do 120 mm2 v městské zástavbě</t>
  </si>
  <si>
    <t>m</t>
  </si>
  <si>
    <t>546487655</t>
  </si>
  <si>
    <t>https://podminky.urs.cz/item/CS_URS_2024_02/210220020</t>
  </si>
  <si>
    <t>16</t>
  </si>
  <si>
    <t>35441073</t>
  </si>
  <si>
    <t>drát D 10mm FeZn</t>
  </si>
  <si>
    <t>1038823732</t>
  </si>
  <si>
    <t>95*0,63 'Přepočtené koeficientem množství</t>
  </si>
  <si>
    <t>17</t>
  </si>
  <si>
    <t>35442036</t>
  </si>
  <si>
    <t>svorka uzemnění nerez připojovací</t>
  </si>
  <si>
    <t>256</t>
  </si>
  <si>
    <t>-362880827</t>
  </si>
  <si>
    <t>18</t>
  </si>
  <si>
    <t>35442037</t>
  </si>
  <si>
    <t>svorka uzemnění nerez křížová</t>
  </si>
  <si>
    <t>1405859506</t>
  </si>
  <si>
    <t>19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</si>
  <si>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</si>
  <si>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</si>
  <si>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-1483158510</t>
  </si>
  <si>
    <t>https://podminky.urs.cz/item/CS_URS_2024_02/210280003</t>
  </si>
  <si>
    <t>20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</si>
  <si>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</si>
  <si>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</si>
  <si>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-1827938060</t>
  </si>
  <si>
    <t>https://podminky.urs.cz/item/CS_URS_2024_02/210812011</t>
  </si>
  <si>
    <t>4*8</t>
  </si>
  <si>
    <t>34111030</t>
  </si>
  <si>
    <t>kabel instalační jádro Cu plné izolace PVC plášť PVC 450/750V (CYKY) 3x1,5mm2</t>
  </si>
  <si>
    <t>1051479224</t>
  </si>
  <si>
    <t>P</t>
  </si>
  <si>
    <t>Poznámka k položce:_x000D_
CYKY, průměr kabelu 8,6mm</t>
  </si>
  <si>
    <t>32*1,15 'Přepočtené koeficientem množství</t>
  </si>
  <si>
    <t>22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</si>
  <si>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</si>
  <si>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</si>
  <si>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39209554</t>
  </si>
  <si>
    <t>https://podminky.urs.cz/item/CS_URS_2024_02/210812033</t>
  </si>
  <si>
    <t>"pro veřejné osvětlení" 95+(4*2)</t>
  </si>
  <si>
    <t>23</t>
  </si>
  <si>
    <t>34111076</t>
  </si>
  <si>
    <t>kabel instalační jádro Cu plné izolace PVC plášť PVC 450/750V (CYKY) 4x10mm2</t>
  </si>
  <si>
    <t>-329290320</t>
  </si>
  <si>
    <t>103*1,15 'Přepočtené koeficientem množství</t>
  </si>
  <si>
    <t>24</t>
  </si>
  <si>
    <t>460791212</t>
  </si>
  <si>
    <t>Montáž trubek ochranných uložených volně do rýhy plastových ohebných, vnitřního průměru přes 32 do 50 mm</t>
  </si>
  <si>
    <t>-1723875365</t>
  </si>
  <si>
    <t>https://podminky.urs.cz/item/CS_URS_2024_02/460791212</t>
  </si>
  <si>
    <t>25</t>
  </si>
  <si>
    <t>34571802</t>
  </si>
  <si>
    <t>chránička optického kabelu HDPE jednoplášťová bezhalogenová D 40/33mm</t>
  </si>
  <si>
    <t>1214991227</t>
  </si>
  <si>
    <t>"s popisem veřejné osvětlení" 95+(4*2)</t>
  </si>
  <si>
    <t>103*1,05 'Přepočtené koeficientem množství</t>
  </si>
  <si>
    <t>46-M</t>
  </si>
  <si>
    <t>Zemní práce při extr.mont.pracích</t>
  </si>
  <si>
    <t>26</t>
  </si>
  <si>
    <t>460171321</t>
  </si>
  <si>
    <t>Hloubení kabelových rýh strojně včetně urovnání dna s přemístěním výkopku do vzdálenosti 3 m od okraje jámy nebo s naložením na dopravní prostředek šířky 50 cm hloubky 120 cm v hornině třídy těžitelnosti I skupiny 1 a 2</t>
  </si>
  <si>
    <t>-1919033551</t>
  </si>
  <si>
    <t>https://podminky.urs.cz/item/CS_URS_2024_02/460171321</t>
  </si>
  <si>
    <t>27</t>
  </si>
  <si>
    <t>460451331</t>
  </si>
  <si>
    <t>Zásyp kabelových rýh strojně s přemístěním sypaniny ze vzdálenosti do 10 m, s uložením výkopku ve vrstvách včetně zhutnění a urovnání povrchu šířky 50 cm hloubky 120 cm z horniny třídy těžitelnosti I skupiny 1 a 2</t>
  </si>
  <si>
    <t>171912412</t>
  </si>
  <si>
    <t>https://podminky.urs.cz/item/CS_URS_2024_02/460451331</t>
  </si>
  <si>
    <t>28</t>
  </si>
  <si>
    <t>460541111</t>
  </si>
  <si>
    <t>Úprava pláně strojně v hornině třídy těžitelnosti I skupiny 1 až 3 bez zhutnění</t>
  </si>
  <si>
    <t>m2</t>
  </si>
  <si>
    <t>-219299452</t>
  </si>
  <si>
    <t>https://podminky.urs.cz/item/CS_URS_2024_02/460541111</t>
  </si>
  <si>
    <t>95*0,5</t>
  </si>
  <si>
    <t>29</t>
  </si>
  <si>
    <t>460641113</t>
  </si>
  <si>
    <t>Základové konstrukce základ bez bednění do rostlé zeminy z monolitického betonu tř. C 16/20</t>
  </si>
  <si>
    <t>m3</t>
  </si>
  <si>
    <t>193480879</t>
  </si>
  <si>
    <t>https://podminky.urs.cz/item/CS_URS_2024_02/460641113</t>
  </si>
  <si>
    <t>"stožáry sadové" 4*1,0*0,15</t>
  </si>
  <si>
    <t>30</t>
  </si>
  <si>
    <t>460661111</t>
  </si>
  <si>
    <t>Kabelové lože z písku včetně podsypu, zhutnění a urovnání povrchu pro kabely nn bez zakrytí, šířky do 35 cm</t>
  </si>
  <si>
    <t>-776359335</t>
  </si>
  <si>
    <t>https://podminky.urs.cz/item/CS_URS_2024_02/460661111</t>
  </si>
  <si>
    <t>31</t>
  </si>
  <si>
    <t>460671113</t>
  </si>
  <si>
    <t>Výstražné prvky pro krytí kabelů včetně vyrovnání povrchu rýhy, rozvinutí a uložení fólie, šířky přes 25 do 35 cm</t>
  </si>
  <si>
    <t>1219263679</t>
  </si>
  <si>
    <t>https://podminky.urs.cz/item/CS_URS_2024_02/460671113</t>
  </si>
  <si>
    <t>32</t>
  </si>
  <si>
    <t>460791214</t>
  </si>
  <si>
    <t>Montáž trubek ochranných uložených volně do rýhy plastových ohebných, vnitřního průměru přes 90 do 110 mm</t>
  </si>
  <si>
    <t>2025169901</t>
  </si>
  <si>
    <t>https://podminky.urs.cz/item/CS_URS_2024_02/460791214</t>
  </si>
  <si>
    <t>33</t>
  </si>
  <si>
    <t>34571355</t>
  </si>
  <si>
    <t>trubka elektroinstalační ohebná dvouplášťová korugovaná HDPE+LDPE (chránička) D 93/110mm</t>
  </si>
  <si>
    <t>-409350980</t>
  </si>
  <si>
    <t>16*1,05 'Přepočtené koeficientem množství</t>
  </si>
  <si>
    <t>34</t>
  </si>
  <si>
    <t>469981111</t>
  </si>
  <si>
    <t>Přesun hmot pro pomocné stavební práce při elektromontážích dopravní vzdálenost do 1 000 m</t>
  </si>
  <si>
    <t>t</t>
  </si>
  <si>
    <t>-349195800</t>
  </si>
  <si>
    <t>https://podminky.urs.cz/item/CS_URS_2024_02/469981111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</si>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</sst>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36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48"/>
      <color theme="9"/>
      <name val="Calibri"/>
      <family val="2"/>
      <charset val="238"/>
      <scheme val="minor"/>
    </font>
    <font>
      <sz val="48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233045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241300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105</xdr:row>
      <xdr:rowOff>215900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orb\firma\Akce\2023\P03_K.Vary,parkovi&#353;t&#283;%20&#218;valsk&#225;\4_Prov&#225;d&#283;c&#237;%20PD\ROZPO&#268;ET%20a%20V&#221;KAZ\VO\P032023%20-%20Karlovy%20Vary,%20ulice%20&#218;valsk&#225;%20-%20parkovi&#353;t&#283;.xlsx" TargetMode="External"/><Relationship Id="rId1" Type="http://schemas.openxmlformats.org/officeDocument/2006/relationships/externalLinkPath" Target="P032023%20-%20Karlovy%20Vary,%20ulice%20&#218;valsk&#225;%20-%20parkovi&#353;t&#2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ulní list"/>
      <sheetName val="Rekapitulace stavby"/>
      <sheetName val="SO 401 - Veřejné osvětlení"/>
    </sheetNames>
    <sheetDataSet>
      <sheetData sheetId="0">
        <row r="41">
          <cell r="A41" t="str">
            <v>Karlovy Vary, ulice Úvalská – veřejné osvětlení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10220020" TargetMode="External"/><Relationship Id="rId13" Type="http://schemas.openxmlformats.org/officeDocument/2006/relationships/hyperlink" Target="https://podminky.urs.cz/item/CS_URS_2024_02/460171321" TargetMode="External"/><Relationship Id="rId18" Type="http://schemas.openxmlformats.org/officeDocument/2006/relationships/hyperlink" Target="https://podminky.urs.cz/item/CS_URS_2024_02/460671113" TargetMode="External"/><Relationship Id="rId3" Type="http://schemas.openxmlformats.org/officeDocument/2006/relationships/hyperlink" Target="https://podminky.urs.cz/item/CS_URS_2024_02/210203901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s://podminky.urs.cz/item/CS_URS_2024_02/210204221" TargetMode="External"/><Relationship Id="rId12" Type="http://schemas.openxmlformats.org/officeDocument/2006/relationships/hyperlink" Target="https://podminky.urs.cz/item/CS_URS_2024_02/460791212" TargetMode="External"/><Relationship Id="rId17" Type="http://schemas.openxmlformats.org/officeDocument/2006/relationships/hyperlink" Target="https://podminky.urs.cz/item/CS_URS_2024_02/460661111" TargetMode="External"/><Relationship Id="rId2" Type="http://schemas.openxmlformats.org/officeDocument/2006/relationships/hyperlink" Target="https://podminky.urs.cz/item/CS_URS_2024_02/210100099" TargetMode="External"/><Relationship Id="rId16" Type="http://schemas.openxmlformats.org/officeDocument/2006/relationships/hyperlink" Target="https://podminky.urs.cz/item/CS_URS_2024_02/460641113" TargetMode="External"/><Relationship Id="rId20" Type="http://schemas.openxmlformats.org/officeDocument/2006/relationships/hyperlink" Target="https://podminky.urs.cz/item/CS_URS_2024_02/469981111" TargetMode="External"/><Relationship Id="rId1" Type="http://schemas.openxmlformats.org/officeDocument/2006/relationships/hyperlink" Target="https://podminky.urs.cz/item/CS_URS_2024_02/210100096" TargetMode="External"/><Relationship Id="rId6" Type="http://schemas.openxmlformats.org/officeDocument/2006/relationships/hyperlink" Target="https://podminky.urs.cz/item/CS_URS_2024_02/210204201" TargetMode="External"/><Relationship Id="rId11" Type="http://schemas.openxmlformats.org/officeDocument/2006/relationships/hyperlink" Target="https://podminky.urs.cz/item/CS_URS_2024_02/210812033" TargetMode="External"/><Relationship Id="rId5" Type="http://schemas.openxmlformats.org/officeDocument/2006/relationships/hyperlink" Target="https://podminky.urs.cz/item/CS_URS_2024_02/210204103" TargetMode="External"/><Relationship Id="rId15" Type="http://schemas.openxmlformats.org/officeDocument/2006/relationships/hyperlink" Target="https://podminky.urs.cz/item/CS_URS_2024_02/460541111" TargetMode="External"/><Relationship Id="rId10" Type="http://schemas.openxmlformats.org/officeDocument/2006/relationships/hyperlink" Target="https://podminky.urs.cz/item/CS_URS_2024_02/210812011" TargetMode="External"/><Relationship Id="rId19" Type="http://schemas.openxmlformats.org/officeDocument/2006/relationships/hyperlink" Target="https://podminky.urs.cz/item/CS_URS_2024_02/460791214" TargetMode="External"/><Relationship Id="rId4" Type="http://schemas.openxmlformats.org/officeDocument/2006/relationships/hyperlink" Target="https://podminky.urs.cz/item/CS_URS_2024_02/210204002" TargetMode="External"/><Relationship Id="rId9" Type="http://schemas.openxmlformats.org/officeDocument/2006/relationships/hyperlink" Target="https://podminky.urs.cz/item/CS_URS_2024_02/210280003" TargetMode="External"/><Relationship Id="rId14" Type="http://schemas.openxmlformats.org/officeDocument/2006/relationships/hyperlink" Target="https://podminky.urs.cz/item/CS_URS_2024_02/46045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6C9B-1D54-4D5F-AB24-E2193AEF725D}">
  <dimension ref="A11:M72"/>
  <sheetViews>
    <sheetView showGridLines="0" tabSelected="1" zoomScaleNormal="100" zoomScalePageLayoutView="85" workbookViewId="0"/>
  </sheetViews>
  <sheetFormatPr defaultColWidth="9.33203125" defaultRowHeight="11.25"/>
  <cols>
    <col min="1" max="1" width="14" customWidth="1"/>
  </cols>
  <sheetData>
    <row r="11" spans="1:13" ht="11.25" customHeight="1">
      <c r="A11" s="209" t="s">
        <v>304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</row>
    <row r="12" spans="1:13" ht="11.25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1:13" ht="11.2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</row>
    <row r="14" spans="1:13" ht="11.25" customHeight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</row>
    <row r="15" spans="1:13" ht="11.25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1:13" ht="11.25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</row>
    <row r="17" spans="1:13" ht="11.25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</row>
    <row r="18" spans="1:13" ht="11.25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</row>
    <row r="19" spans="1:13" ht="11.25" customHeight="1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</row>
    <row r="20" spans="1:13" ht="11.25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</row>
    <row r="21" spans="1:13" ht="11.25" customHeight="1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</row>
    <row r="22" spans="1:13" ht="11.25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</row>
    <row r="23" spans="1:13" ht="11.25" customHeight="1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</row>
    <row r="24" spans="1:13" ht="11.25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</row>
    <row r="25" spans="1:13" ht="11.25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</row>
    <row r="26" spans="1:13" ht="11.25" customHeight="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</row>
    <row r="27" spans="1:13" ht="11.25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</row>
    <row r="28" spans="1:13" ht="11.25" customHeight="1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13" ht="11.25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13" ht="11.25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13" ht="11.25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13" ht="11.25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</row>
    <row r="33" spans="1:13" ht="11.25" customHeight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</row>
    <row r="34" spans="1:13" ht="11.2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</row>
    <row r="35" spans="1:13" ht="11.25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</row>
    <row r="36" spans="1:13" ht="11.25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</row>
    <row r="37" spans="1:13" ht="11.25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</row>
    <row r="38" spans="1:13" ht="11.25" customHeigh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</row>
    <row r="39" spans="1:13" ht="11.25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</row>
    <row r="40" spans="1:13" ht="11.25" customHeight="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</row>
    <row r="41" spans="1:13" ht="11.25" customHeight="1">
      <c r="A41" s="207" t="str">
        <f>'[1]Titulní list'!A41</f>
        <v>Karlovy Vary, ulice Úvalská – veřejné osvětlení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</row>
    <row r="42" spans="1:13" ht="11.25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</row>
    <row r="43" spans="1:13" ht="11.25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</row>
    <row r="44" spans="1:13" ht="11.25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</row>
    <row r="45" spans="1:13" ht="11.25" customHeight="1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</row>
    <row r="46" spans="1:13" ht="11.25" customHeight="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</row>
    <row r="47" spans="1:13" ht="11.25" customHeight="1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</row>
    <row r="48" spans="1:13" ht="11.25" customHeight="1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</row>
    <row r="49" spans="1:13" ht="11.25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</row>
    <row r="50" spans="1:13" ht="11.25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</row>
    <row r="51" spans="1:13" ht="11.25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</row>
    <row r="52" spans="1:13" ht="11.25" customHeigh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</row>
    <row r="53" spans="1:13" ht="11.25" customHeight="1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</row>
    <row r="54" spans="1:13" ht="11.25" customHeight="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</row>
    <row r="55" spans="1:13" ht="11.25" customHeight="1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</row>
    <row r="56" spans="1:13" ht="11.25" customHeight="1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</row>
    <row r="57" spans="1:13" ht="11.25" customHeight="1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</row>
    <row r="58" spans="1:13" ht="11.25" customHeight="1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</row>
    <row r="59" spans="1:13" ht="11.25" customHeight="1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</row>
    <row r="60" spans="1:13" ht="11.25" customHeight="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</row>
    <row r="61" spans="1:13" ht="11.2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</row>
    <row r="62" spans="1:13" ht="11.25" customHeight="1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</row>
    <row r="63" spans="1:13" ht="11.25" customHeight="1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</row>
    <row r="64" spans="1:13" ht="11.25" customHeight="1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</row>
    <row r="65" spans="1:13" ht="11.25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</row>
    <row r="66" spans="1:13" ht="11.25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</row>
    <row r="67" spans="1:13" ht="11.25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</row>
    <row r="68" spans="1:13" ht="11.25" customHeight="1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</row>
    <row r="69" spans="1:13" ht="11.25" customHeight="1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</row>
    <row r="70" spans="1:13" ht="11.25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</row>
    <row r="71" spans="1:13" ht="11.25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</row>
    <row r="72" spans="1:13" ht="11.25" customHeight="1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</row>
  </sheetData>
  <mergeCells count="3">
    <mergeCell ref="A11:M40"/>
    <mergeCell ref="A41:M71"/>
    <mergeCell ref="A72:M72"/>
  </mergeCells>
  <pageMargins left="0.19685039370078741" right="0.19685039370078741" top="0.59055118110236227" bottom="0.59055118110236227" header="0.31496062992125984" footer="0.31496062992125984"/>
  <pageSetup paperSize="9" orientation="portrait" verticalDpi="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7" t="s">
        <v>14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R5" s="17"/>
      <c r="BE5" s="164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69" t="s">
        <v>17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R6" s="17"/>
      <c r="BE6" s="165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5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5"/>
      <c r="BS8" s="14" t="s">
        <v>6</v>
      </c>
    </row>
    <row r="9" spans="1:74" ht="14.45" customHeight="1">
      <c r="B9" s="17"/>
      <c r="AR9" s="17"/>
      <c r="BE9" s="165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65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65"/>
      <c r="BS11" s="14" t="s">
        <v>6</v>
      </c>
    </row>
    <row r="12" spans="1:74" ht="6.95" customHeight="1">
      <c r="B12" s="17"/>
      <c r="AR12" s="17"/>
      <c r="BE12" s="165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65"/>
      <c r="BS13" s="14" t="s">
        <v>6</v>
      </c>
    </row>
    <row r="14" spans="1:74" ht="12.75">
      <c r="B14" s="17"/>
      <c r="E14" s="170" t="s">
        <v>31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24" t="s">
        <v>28</v>
      </c>
      <c r="AN14" s="26" t="s">
        <v>31</v>
      </c>
      <c r="AR14" s="17"/>
      <c r="BE14" s="165"/>
      <c r="BS14" s="14" t="s">
        <v>6</v>
      </c>
    </row>
    <row r="15" spans="1:74" ht="6.95" customHeight="1">
      <c r="B15" s="17"/>
      <c r="AR15" s="17"/>
      <c r="BE15" s="165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65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35</v>
      </c>
      <c r="AR17" s="17"/>
      <c r="BE17" s="165"/>
      <c r="BS17" s="14" t="s">
        <v>36</v>
      </c>
    </row>
    <row r="18" spans="2:71" ht="6.95" customHeight="1">
      <c r="B18" s="17"/>
      <c r="AR18" s="17"/>
      <c r="BE18" s="165"/>
      <c r="BS18" s="14" t="s">
        <v>6</v>
      </c>
    </row>
    <row r="19" spans="2:71" ht="12" customHeight="1">
      <c r="B19" s="17"/>
      <c r="D19" s="24" t="s">
        <v>37</v>
      </c>
      <c r="AK19" s="24" t="s">
        <v>25</v>
      </c>
      <c r="AN19" s="22" t="s">
        <v>33</v>
      </c>
      <c r="AR19" s="17"/>
      <c r="BE19" s="165"/>
      <c r="BS19" s="14" t="s">
        <v>6</v>
      </c>
    </row>
    <row r="20" spans="2:71" ht="18.399999999999999" customHeight="1">
      <c r="B20" s="17"/>
      <c r="E20" s="22" t="s">
        <v>38</v>
      </c>
      <c r="AK20" s="24" t="s">
        <v>28</v>
      </c>
      <c r="AN20" s="22" t="s">
        <v>35</v>
      </c>
      <c r="AR20" s="17"/>
      <c r="BE20" s="165"/>
      <c r="BS20" s="14" t="s">
        <v>4</v>
      </c>
    </row>
    <row r="21" spans="2:71" ht="6.95" customHeight="1">
      <c r="B21" s="17"/>
      <c r="AR21" s="17"/>
      <c r="BE21" s="165"/>
    </row>
    <row r="22" spans="2:71" ht="12" customHeight="1">
      <c r="B22" s="17"/>
      <c r="D22" s="24" t="s">
        <v>39</v>
      </c>
      <c r="AR22" s="17"/>
      <c r="BE22" s="165"/>
    </row>
    <row r="23" spans="2:71" ht="16.5" customHeight="1">
      <c r="B23" s="17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7"/>
      <c r="BE23" s="165"/>
    </row>
    <row r="24" spans="2:71" ht="6.95" customHeight="1">
      <c r="B24" s="17"/>
      <c r="AR24" s="17"/>
      <c r="BE24" s="165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5"/>
    </row>
    <row r="26" spans="2:71" s="1" customFormat="1" ht="25.9" customHeight="1">
      <c r="B26" s="29"/>
      <c r="D26" s="30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3">
        <f>ROUND(AG94,2)</f>
        <v>0</v>
      </c>
      <c r="AL26" s="174"/>
      <c r="AM26" s="174"/>
      <c r="AN26" s="174"/>
      <c r="AO26" s="174"/>
      <c r="AR26" s="29"/>
      <c r="BE26" s="165"/>
    </row>
    <row r="27" spans="2:71" s="1" customFormat="1" ht="6.95" customHeight="1">
      <c r="B27" s="29"/>
      <c r="AR27" s="29"/>
      <c r="BE27" s="165"/>
    </row>
    <row r="28" spans="2:71" s="1" customFormat="1" ht="12.75">
      <c r="B28" s="29"/>
      <c r="L28" s="175" t="s">
        <v>41</v>
      </c>
      <c r="M28" s="175"/>
      <c r="N28" s="175"/>
      <c r="O28" s="175"/>
      <c r="P28" s="175"/>
      <c r="W28" s="175" t="s">
        <v>42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43</v>
      </c>
      <c r="AL28" s="175"/>
      <c r="AM28" s="175"/>
      <c r="AN28" s="175"/>
      <c r="AO28" s="175"/>
      <c r="AR28" s="29"/>
      <c r="BE28" s="165"/>
    </row>
    <row r="29" spans="2:71" s="2" customFormat="1" ht="14.45" customHeight="1">
      <c r="B29" s="33"/>
      <c r="D29" s="24" t="s">
        <v>44</v>
      </c>
      <c r="F29" s="24" t="s">
        <v>45</v>
      </c>
      <c r="L29" s="178">
        <v>0.21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33"/>
      <c r="BE29" s="166"/>
    </row>
    <row r="30" spans="2:71" s="2" customFormat="1" ht="14.45" customHeight="1">
      <c r="B30" s="33"/>
      <c r="F30" s="24" t="s">
        <v>46</v>
      </c>
      <c r="L30" s="178">
        <v>0.12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33"/>
      <c r="BE30" s="166"/>
    </row>
    <row r="31" spans="2:71" s="2" customFormat="1" ht="14.45" hidden="1" customHeight="1">
      <c r="B31" s="33"/>
      <c r="F31" s="24" t="s">
        <v>47</v>
      </c>
      <c r="L31" s="178">
        <v>0.21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3"/>
      <c r="BE31" s="166"/>
    </row>
    <row r="32" spans="2:71" s="2" customFormat="1" ht="14.45" hidden="1" customHeight="1">
      <c r="B32" s="33"/>
      <c r="F32" s="24" t="s">
        <v>48</v>
      </c>
      <c r="L32" s="178">
        <v>0.12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3"/>
      <c r="BE32" s="166"/>
    </row>
    <row r="33" spans="2:57" s="2" customFormat="1" ht="14.45" hidden="1" customHeight="1">
      <c r="B33" s="33"/>
      <c r="F33" s="24" t="s">
        <v>49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33"/>
      <c r="BE33" s="166"/>
    </row>
    <row r="34" spans="2:57" s="1" customFormat="1" ht="6.95" customHeight="1">
      <c r="B34" s="29"/>
      <c r="AR34" s="29"/>
      <c r="BE34" s="165"/>
    </row>
    <row r="35" spans="2:57" s="1" customFormat="1" ht="25.9" customHeight="1">
      <c r="B35" s="29"/>
      <c r="C35" s="34"/>
      <c r="D35" s="35" t="s">
        <v>50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51</v>
      </c>
      <c r="U35" s="36"/>
      <c r="V35" s="36"/>
      <c r="W35" s="36"/>
      <c r="X35" s="179" t="s">
        <v>52</v>
      </c>
      <c r="Y35" s="180"/>
      <c r="Z35" s="180"/>
      <c r="AA35" s="180"/>
      <c r="AB35" s="180"/>
      <c r="AC35" s="36"/>
      <c r="AD35" s="36"/>
      <c r="AE35" s="36"/>
      <c r="AF35" s="36"/>
      <c r="AG35" s="36"/>
      <c r="AH35" s="36"/>
      <c r="AI35" s="36"/>
      <c r="AJ35" s="36"/>
      <c r="AK35" s="181">
        <f>SUM(AK26:AK33)</f>
        <v>0</v>
      </c>
      <c r="AL35" s="180"/>
      <c r="AM35" s="180"/>
      <c r="AN35" s="180"/>
      <c r="AO35" s="182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54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55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56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55</v>
      </c>
      <c r="AI60" s="31"/>
      <c r="AJ60" s="31"/>
      <c r="AK60" s="31"/>
      <c r="AL60" s="31"/>
      <c r="AM60" s="40" t="s">
        <v>56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58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55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56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55</v>
      </c>
      <c r="AI75" s="31"/>
      <c r="AJ75" s="31"/>
      <c r="AK75" s="31"/>
      <c r="AL75" s="31"/>
      <c r="AM75" s="40" t="s">
        <v>56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59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P032023</v>
      </c>
      <c r="AR84" s="45"/>
    </row>
    <row r="85" spans="1:91" s="4" customFormat="1" ht="36.950000000000003" customHeight="1">
      <c r="B85" s="46"/>
      <c r="C85" s="47" t="s">
        <v>16</v>
      </c>
      <c r="L85" s="183" t="str">
        <f>K6</f>
        <v>Karlovy Vary, ulice Úvalská - parkoviště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5" t="str">
        <f>IF(AN8= "","",AN8)</f>
        <v>17. 3. 2025</v>
      </c>
      <c r="AN87" s="185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Statutární město Karlovy Vary</v>
      </c>
      <c r="AI89" s="24" t="s">
        <v>32</v>
      </c>
      <c r="AM89" s="186" t="str">
        <f>IF(E17="","",E17)</f>
        <v>GEOprojectKV, s.r.o.</v>
      </c>
      <c r="AN89" s="187"/>
      <c r="AO89" s="187"/>
      <c r="AP89" s="187"/>
      <c r="AR89" s="29"/>
      <c r="AS89" s="188" t="s">
        <v>60</v>
      </c>
      <c r="AT89" s="189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37</v>
      </c>
      <c r="AM90" s="186" t="str">
        <f>IF(E20="","",E20)</f>
        <v>GEOprojectKV s.r.o.</v>
      </c>
      <c r="AN90" s="187"/>
      <c r="AO90" s="187"/>
      <c r="AP90" s="187"/>
      <c r="AR90" s="29"/>
      <c r="AS90" s="190"/>
      <c r="AT90" s="191"/>
      <c r="BD90" s="53"/>
    </row>
    <row r="91" spans="1:91" s="1" customFormat="1" ht="10.9" customHeight="1">
      <c r="B91" s="29"/>
      <c r="AR91" s="29"/>
      <c r="AS91" s="190"/>
      <c r="AT91" s="191"/>
      <c r="BD91" s="53"/>
    </row>
    <row r="92" spans="1:91" s="1" customFormat="1" ht="29.25" customHeight="1">
      <c r="B92" s="29"/>
      <c r="C92" s="192" t="s">
        <v>61</v>
      </c>
      <c r="D92" s="193"/>
      <c r="E92" s="193"/>
      <c r="F92" s="193"/>
      <c r="G92" s="193"/>
      <c r="H92" s="54"/>
      <c r="I92" s="194" t="s">
        <v>62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63</v>
      </c>
      <c r="AH92" s="193"/>
      <c r="AI92" s="193"/>
      <c r="AJ92" s="193"/>
      <c r="AK92" s="193"/>
      <c r="AL92" s="193"/>
      <c r="AM92" s="193"/>
      <c r="AN92" s="194" t="s">
        <v>64</v>
      </c>
      <c r="AO92" s="193"/>
      <c r="AP92" s="196"/>
      <c r="AQ92" s="55" t="s">
        <v>65</v>
      </c>
      <c r="AR92" s="29"/>
      <c r="AS92" s="56" t="s">
        <v>66</v>
      </c>
      <c r="AT92" s="57" t="s">
        <v>67</v>
      </c>
      <c r="AU92" s="57" t="s">
        <v>68</v>
      </c>
      <c r="AV92" s="57" t="s">
        <v>69</v>
      </c>
      <c r="AW92" s="57" t="s">
        <v>70</v>
      </c>
      <c r="AX92" s="57" t="s">
        <v>71</v>
      </c>
      <c r="AY92" s="57" t="s">
        <v>72</v>
      </c>
      <c r="AZ92" s="57" t="s">
        <v>73</v>
      </c>
      <c r="BA92" s="57" t="s">
        <v>74</v>
      </c>
      <c r="BB92" s="57" t="s">
        <v>75</v>
      </c>
      <c r="BC92" s="57" t="s">
        <v>76</v>
      </c>
      <c r="BD92" s="58" t="s">
        <v>77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78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79</v>
      </c>
      <c r="BT94" s="69" t="s">
        <v>80</v>
      </c>
      <c r="BU94" s="70" t="s">
        <v>81</v>
      </c>
      <c r="BV94" s="69" t="s">
        <v>82</v>
      </c>
      <c r="BW94" s="69" t="s">
        <v>5</v>
      </c>
      <c r="BX94" s="69" t="s">
        <v>83</v>
      </c>
      <c r="CL94" s="69" t="s">
        <v>1</v>
      </c>
    </row>
    <row r="95" spans="1:91" s="6" customFormat="1" ht="16.5" customHeight="1">
      <c r="A95" s="71" t="s">
        <v>84</v>
      </c>
      <c r="B95" s="72"/>
      <c r="C95" s="73"/>
      <c r="D95" s="199" t="s">
        <v>85</v>
      </c>
      <c r="E95" s="199"/>
      <c r="F95" s="199"/>
      <c r="G95" s="199"/>
      <c r="H95" s="199"/>
      <c r="I95" s="74"/>
      <c r="J95" s="199" t="s">
        <v>86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'SO 401 - Veřejné osvětlení'!J30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75" t="s">
        <v>87</v>
      </c>
      <c r="AR95" s="72"/>
      <c r="AS95" s="76">
        <v>0</v>
      </c>
      <c r="AT95" s="77">
        <f>ROUND(SUM(AV95:AW95),2)</f>
        <v>0</v>
      </c>
      <c r="AU95" s="78">
        <f>'SO 401 - Veřejné osvětlení'!P119</f>
        <v>0</v>
      </c>
      <c r="AV95" s="77">
        <f>'SO 401 - Veřejné osvětlení'!J33</f>
        <v>0</v>
      </c>
      <c r="AW95" s="77">
        <f>'SO 401 - Veřejné osvětlení'!J34</f>
        <v>0</v>
      </c>
      <c r="AX95" s="77">
        <f>'SO 401 - Veřejné osvětlení'!J35</f>
        <v>0</v>
      </c>
      <c r="AY95" s="77">
        <f>'SO 401 - Veřejné osvětlení'!J36</f>
        <v>0</v>
      </c>
      <c r="AZ95" s="77">
        <f>'SO 401 - Veřejné osvětlení'!F33</f>
        <v>0</v>
      </c>
      <c r="BA95" s="77">
        <f>'SO 401 - Veřejné osvětlení'!F34</f>
        <v>0</v>
      </c>
      <c r="BB95" s="77">
        <f>'SO 401 - Veřejné osvětlení'!F35</f>
        <v>0</v>
      </c>
      <c r="BC95" s="77">
        <f>'SO 401 - Veřejné osvětlení'!F36</f>
        <v>0</v>
      </c>
      <c r="BD95" s="79">
        <f>'SO 401 - Veřejné osvětlení'!F37</f>
        <v>0</v>
      </c>
      <c r="BT95" s="80" t="s">
        <v>88</v>
      </c>
      <c r="BV95" s="80" t="s">
        <v>82</v>
      </c>
      <c r="BW95" s="80" t="s">
        <v>89</v>
      </c>
      <c r="BX95" s="80" t="s">
        <v>5</v>
      </c>
      <c r="CL95" s="80" t="s">
        <v>1</v>
      </c>
      <c r="CM95" s="80" t="s">
        <v>90</v>
      </c>
    </row>
    <row r="96" spans="1:91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0f4F/VRvySScEBYAFfSeBjo/V21BIP9px9R1xTxYYEOJMOE+A3KRZiDXoLnT3/tXyLzSgt+wvAInYmkO3KEOJQ==" saltValue="A8bXGuRLnxo+m/pwl1t+rvNvFOOTF62ODzN2+Zr5oTLUzLnjmP9y3Jt5cHPE2txwjmP18HBRLZN5iHQCEZOWx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401 - Veřejné osvětle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89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90</v>
      </c>
    </row>
    <row r="4" spans="2:46" ht="24.95" customHeight="1">
      <c r="B4" s="17"/>
      <c r="D4" s="18" t="s">
        <v>91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2" t="str">
        <f>'Rekapitulace stavby'!K6</f>
        <v>Karlovy Vary, ulice Úvalská - parkoviště</v>
      </c>
      <c r="F7" s="203"/>
      <c r="G7" s="203"/>
      <c r="H7" s="203"/>
      <c r="L7" s="17"/>
    </row>
    <row r="8" spans="2:46" s="1" customFormat="1" ht="12" customHeight="1">
      <c r="B8" s="29"/>
      <c r="D8" s="24" t="s">
        <v>92</v>
      </c>
      <c r="L8" s="29"/>
    </row>
    <row r="9" spans="2:46" s="1" customFormat="1" ht="16.5" customHeight="1">
      <c r="B9" s="29"/>
      <c r="E9" s="183" t="s">
        <v>93</v>
      </c>
      <c r="F9" s="204"/>
      <c r="G9" s="204"/>
      <c r="H9" s="204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17. 3. 2025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5" t="str">
        <f>'Rekapitulace stavby'!E14</f>
        <v>Vyplň údaj</v>
      </c>
      <c r="F18" s="167"/>
      <c r="G18" s="167"/>
      <c r="H18" s="167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38</v>
      </c>
      <c r="I24" s="24" t="s">
        <v>28</v>
      </c>
      <c r="J24" s="22" t="s">
        <v>35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39</v>
      </c>
      <c r="L26" s="29"/>
    </row>
    <row r="27" spans="2:12" s="7" customFormat="1" ht="16.5" customHeight="1">
      <c r="B27" s="82"/>
      <c r="E27" s="172" t="s">
        <v>1</v>
      </c>
      <c r="F27" s="172"/>
      <c r="G27" s="172"/>
      <c r="H27" s="172"/>
      <c r="L27" s="82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3" t="s">
        <v>40</v>
      </c>
      <c r="J30" s="63">
        <f>ROUND(J119,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42</v>
      </c>
      <c r="I32" s="32" t="s">
        <v>41</v>
      </c>
      <c r="J32" s="32" t="s">
        <v>43</v>
      </c>
      <c r="L32" s="29"/>
    </row>
    <row r="33" spans="2:12" s="1" customFormat="1" ht="14.45" customHeight="1">
      <c r="B33" s="29"/>
      <c r="D33" s="52" t="s">
        <v>44</v>
      </c>
      <c r="E33" s="24" t="s">
        <v>45</v>
      </c>
      <c r="F33" s="84">
        <f>ROUND((SUM(BE119:BE192)),  2)</f>
        <v>0</v>
      </c>
      <c r="I33" s="85">
        <v>0.21</v>
      </c>
      <c r="J33" s="84">
        <f>ROUND(((SUM(BE119:BE192))*I33),  2)</f>
        <v>0</v>
      </c>
      <c r="L33" s="29"/>
    </row>
    <row r="34" spans="2:12" s="1" customFormat="1" ht="14.45" customHeight="1">
      <c r="B34" s="29"/>
      <c r="E34" s="24" t="s">
        <v>46</v>
      </c>
      <c r="F34" s="84">
        <f>ROUND((SUM(BF119:BF192)),  2)</f>
        <v>0</v>
      </c>
      <c r="I34" s="85">
        <v>0.12</v>
      </c>
      <c r="J34" s="84">
        <f>ROUND(((SUM(BF119:BF192))*I34),  2)</f>
        <v>0</v>
      </c>
      <c r="L34" s="29"/>
    </row>
    <row r="35" spans="2:12" s="1" customFormat="1" ht="14.45" hidden="1" customHeight="1">
      <c r="B35" s="29"/>
      <c r="E35" s="24" t="s">
        <v>47</v>
      </c>
      <c r="F35" s="84">
        <f>ROUND((SUM(BG119:BG192)),  2)</f>
        <v>0</v>
      </c>
      <c r="I35" s="85">
        <v>0.21</v>
      </c>
      <c r="J35" s="84">
        <f>0</f>
        <v>0</v>
      </c>
      <c r="L35" s="29"/>
    </row>
    <row r="36" spans="2:12" s="1" customFormat="1" ht="14.45" hidden="1" customHeight="1">
      <c r="B36" s="29"/>
      <c r="E36" s="24" t="s">
        <v>48</v>
      </c>
      <c r="F36" s="84">
        <f>ROUND((SUM(BH119:BH192)),  2)</f>
        <v>0</v>
      </c>
      <c r="I36" s="85">
        <v>0.12</v>
      </c>
      <c r="J36" s="84">
        <f>0</f>
        <v>0</v>
      </c>
      <c r="L36" s="29"/>
    </row>
    <row r="37" spans="2:12" s="1" customFormat="1" ht="14.45" hidden="1" customHeight="1">
      <c r="B37" s="29"/>
      <c r="E37" s="24" t="s">
        <v>49</v>
      </c>
      <c r="F37" s="84">
        <f>ROUND((SUM(BI119:BI192)),  2)</f>
        <v>0</v>
      </c>
      <c r="I37" s="85">
        <v>0</v>
      </c>
      <c r="J37" s="84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6"/>
      <c r="D39" s="87" t="s">
        <v>50</v>
      </c>
      <c r="E39" s="54"/>
      <c r="F39" s="54"/>
      <c r="G39" s="88" t="s">
        <v>51</v>
      </c>
      <c r="H39" s="89" t="s">
        <v>52</v>
      </c>
      <c r="I39" s="54"/>
      <c r="J39" s="90">
        <f>SUM(J30:J37)</f>
        <v>0</v>
      </c>
      <c r="K39" s="91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53</v>
      </c>
      <c r="E50" s="39"/>
      <c r="F50" s="39"/>
      <c r="G50" s="38" t="s">
        <v>54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55</v>
      </c>
      <c r="E61" s="31"/>
      <c r="F61" s="92" t="s">
        <v>56</v>
      </c>
      <c r="G61" s="40" t="s">
        <v>55</v>
      </c>
      <c r="H61" s="31"/>
      <c r="I61" s="31"/>
      <c r="J61" s="93" t="s">
        <v>56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57</v>
      </c>
      <c r="E65" s="39"/>
      <c r="F65" s="39"/>
      <c r="G65" s="38" t="s">
        <v>58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55</v>
      </c>
      <c r="E76" s="31"/>
      <c r="F76" s="92" t="s">
        <v>56</v>
      </c>
      <c r="G76" s="40" t="s">
        <v>55</v>
      </c>
      <c r="H76" s="31"/>
      <c r="I76" s="31"/>
      <c r="J76" s="93" t="s">
        <v>56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94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2" t="str">
        <f>E7</f>
        <v>Karlovy Vary, ulice Úvalská - parkoviště</v>
      </c>
      <c r="F85" s="203"/>
      <c r="G85" s="203"/>
      <c r="H85" s="203"/>
      <c r="L85" s="29"/>
    </row>
    <row r="86" spans="2:47" s="1" customFormat="1" ht="12" customHeight="1">
      <c r="B86" s="29"/>
      <c r="C86" s="24" t="s">
        <v>92</v>
      </c>
      <c r="L86" s="29"/>
    </row>
    <row r="87" spans="2:47" s="1" customFormat="1" ht="16.5" customHeight="1">
      <c r="B87" s="29"/>
      <c r="E87" s="183" t="str">
        <f>E9</f>
        <v>SO 401 - Veřejné osvětlení</v>
      </c>
      <c r="F87" s="204"/>
      <c r="G87" s="204"/>
      <c r="H87" s="20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17. 3. 2025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Statutární město Karlovy Vary</v>
      </c>
      <c r="I91" s="24" t="s">
        <v>32</v>
      </c>
      <c r="J91" s="27" t="str">
        <f>E21</f>
        <v>GEOprojectKV, s.r.o.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GEOprojectKV s.r.o.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4" t="s">
        <v>95</v>
      </c>
      <c r="D94" s="86"/>
      <c r="E94" s="86"/>
      <c r="F94" s="86"/>
      <c r="G94" s="86"/>
      <c r="H94" s="86"/>
      <c r="I94" s="86"/>
      <c r="J94" s="95" t="s">
        <v>96</v>
      </c>
      <c r="K94" s="86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6" t="s">
        <v>97</v>
      </c>
      <c r="J96" s="63">
        <f>J119</f>
        <v>0</v>
      </c>
      <c r="L96" s="29"/>
      <c r="AU96" s="14" t="s">
        <v>98</v>
      </c>
    </row>
    <row r="97" spans="2:12" s="8" customFormat="1" ht="24.95" customHeight="1">
      <c r="B97" s="97"/>
      <c r="D97" s="98" t="s">
        <v>99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100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101</v>
      </c>
      <c r="E99" s="103"/>
      <c r="F99" s="103"/>
      <c r="G99" s="103"/>
      <c r="H99" s="103"/>
      <c r="I99" s="103"/>
      <c r="J99" s="104">
        <f>J172</f>
        <v>0</v>
      </c>
      <c r="L99" s="101"/>
    </row>
    <row r="100" spans="2:12" s="1" customFormat="1" ht="21.75" customHeight="1">
      <c r="B100" s="29"/>
      <c r="L100" s="29"/>
    </row>
    <row r="101" spans="2:12" s="1" customFormat="1" ht="6.95" customHeigh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29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9"/>
    </row>
    <row r="106" spans="2:12" s="1" customFormat="1" ht="24.95" customHeight="1">
      <c r="B106" s="29"/>
      <c r="C106" s="18" t="s">
        <v>102</v>
      </c>
      <c r="L106" s="29"/>
    </row>
    <row r="107" spans="2:12" s="1" customFormat="1" ht="6.95" customHeight="1">
      <c r="B107" s="29"/>
      <c r="L107" s="29"/>
    </row>
    <row r="108" spans="2:12" s="1" customFormat="1" ht="12" customHeight="1">
      <c r="B108" s="29"/>
      <c r="C108" s="24" t="s">
        <v>16</v>
      </c>
      <c r="L108" s="29"/>
    </row>
    <row r="109" spans="2:12" s="1" customFormat="1" ht="16.5" customHeight="1">
      <c r="B109" s="29"/>
      <c r="E109" s="202" t="str">
        <f>E7</f>
        <v>Karlovy Vary, ulice Úvalská - parkoviště</v>
      </c>
      <c r="F109" s="203"/>
      <c r="G109" s="203"/>
      <c r="H109" s="203"/>
      <c r="L109" s="29"/>
    </row>
    <row r="110" spans="2:12" s="1" customFormat="1" ht="12" customHeight="1">
      <c r="B110" s="29"/>
      <c r="C110" s="24" t="s">
        <v>92</v>
      </c>
      <c r="L110" s="29"/>
    </row>
    <row r="111" spans="2:12" s="1" customFormat="1" ht="16.5" customHeight="1">
      <c r="B111" s="29"/>
      <c r="E111" s="183" t="str">
        <f>E9</f>
        <v>SO 401 - Veřejné osvětlení</v>
      </c>
      <c r="F111" s="204"/>
      <c r="G111" s="204"/>
      <c r="H111" s="204"/>
      <c r="L111" s="29"/>
    </row>
    <row r="112" spans="2:12" s="1" customFormat="1" ht="6.95" customHeight="1">
      <c r="B112" s="29"/>
      <c r="L112" s="29"/>
    </row>
    <row r="113" spans="2:65" s="1" customFormat="1" ht="12" customHeight="1">
      <c r="B113" s="29"/>
      <c r="C113" s="24" t="s">
        <v>20</v>
      </c>
      <c r="F113" s="22" t="str">
        <f>F12</f>
        <v xml:space="preserve"> </v>
      </c>
      <c r="I113" s="24" t="s">
        <v>22</v>
      </c>
      <c r="J113" s="49" t="str">
        <f>IF(J12="","",J12)</f>
        <v>17. 3. 2025</v>
      </c>
      <c r="L113" s="29"/>
    </row>
    <row r="114" spans="2:65" s="1" customFormat="1" ht="6.95" customHeight="1">
      <c r="B114" s="29"/>
      <c r="L114" s="29"/>
    </row>
    <row r="115" spans="2:65" s="1" customFormat="1" ht="15.2" customHeight="1">
      <c r="B115" s="29"/>
      <c r="C115" s="24" t="s">
        <v>24</v>
      </c>
      <c r="F115" s="22" t="str">
        <f>E15</f>
        <v>Statutární město Karlovy Vary</v>
      </c>
      <c r="I115" s="24" t="s">
        <v>32</v>
      </c>
      <c r="J115" s="27" t="str">
        <f>E21</f>
        <v>GEOprojectKV, s.r.o.</v>
      </c>
      <c r="L115" s="29"/>
    </row>
    <row r="116" spans="2:65" s="1" customFormat="1" ht="15.2" customHeight="1">
      <c r="B116" s="29"/>
      <c r="C116" s="24" t="s">
        <v>30</v>
      </c>
      <c r="F116" s="22" t="str">
        <f>IF(E18="","",E18)</f>
        <v>Vyplň údaj</v>
      </c>
      <c r="I116" s="24" t="s">
        <v>37</v>
      </c>
      <c r="J116" s="27" t="str">
        <f>E24</f>
        <v>GEOprojectKV s.r.o.</v>
      </c>
      <c r="L116" s="29"/>
    </row>
    <row r="117" spans="2:65" s="1" customFormat="1" ht="10.35" customHeight="1">
      <c r="B117" s="29"/>
      <c r="L117" s="29"/>
    </row>
    <row r="118" spans="2:65" s="10" customFormat="1" ht="29.25" customHeight="1">
      <c r="B118" s="105"/>
      <c r="C118" s="106" t="s">
        <v>103</v>
      </c>
      <c r="D118" s="107" t="s">
        <v>65</v>
      </c>
      <c r="E118" s="107" t="s">
        <v>61</v>
      </c>
      <c r="F118" s="107" t="s">
        <v>62</v>
      </c>
      <c r="G118" s="107" t="s">
        <v>104</v>
      </c>
      <c r="H118" s="107" t="s">
        <v>105</v>
      </c>
      <c r="I118" s="107" t="s">
        <v>106</v>
      </c>
      <c r="J118" s="107" t="s">
        <v>96</v>
      </c>
      <c r="K118" s="108" t="s">
        <v>107</v>
      </c>
      <c r="L118" s="105"/>
      <c r="M118" s="56" t="s">
        <v>1</v>
      </c>
      <c r="N118" s="57" t="s">
        <v>44</v>
      </c>
      <c r="O118" s="57" t="s">
        <v>108</v>
      </c>
      <c r="P118" s="57" t="s">
        <v>109</v>
      </c>
      <c r="Q118" s="57" t="s">
        <v>110</v>
      </c>
      <c r="R118" s="57" t="s">
        <v>111</v>
      </c>
      <c r="S118" s="57" t="s">
        <v>112</v>
      </c>
      <c r="T118" s="58" t="s">
        <v>113</v>
      </c>
    </row>
    <row r="119" spans="2:65" s="1" customFormat="1" ht="22.9" customHeight="1">
      <c r="B119" s="29"/>
      <c r="C119" s="61" t="s">
        <v>114</v>
      </c>
      <c r="J119" s="109">
        <f>BK119</f>
        <v>0</v>
      </c>
      <c r="L119" s="29"/>
      <c r="M119" s="59"/>
      <c r="N119" s="50"/>
      <c r="O119" s="50"/>
      <c r="P119" s="110">
        <f>P120</f>
        <v>0</v>
      </c>
      <c r="Q119" s="50"/>
      <c r="R119" s="110">
        <f>R120</f>
        <v>15.7560003224</v>
      </c>
      <c r="S119" s="50"/>
      <c r="T119" s="111">
        <f>T120</f>
        <v>0</v>
      </c>
      <c r="AT119" s="14" t="s">
        <v>79</v>
      </c>
      <c r="AU119" s="14" t="s">
        <v>98</v>
      </c>
      <c r="BK119" s="112">
        <f>BK120</f>
        <v>0</v>
      </c>
    </row>
    <row r="120" spans="2:65" s="11" customFormat="1" ht="25.9" customHeight="1">
      <c r="B120" s="113"/>
      <c r="D120" s="114" t="s">
        <v>79</v>
      </c>
      <c r="E120" s="115" t="s">
        <v>115</v>
      </c>
      <c r="F120" s="115" t="s">
        <v>116</v>
      </c>
      <c r="I120" s="116"/>
      <c r="J120" s="117">
        <f>BK120</f>
        <v>0</v>
      </c>
      <c r="L120" s="113"/>
      <c r="M120" s="118"/>
      <c r="P120" s="119">
        <f>P121+P172</f>
        <v>0</v>
      </c>
      <c r="R120" s="119">
        <f>R121+R172</f>
        <v>15.7560003224</v>
      </c>
      <c r="T120" s="120">
        <f>T121+T172</f>
        <v>0</v>
      </c>
      <c r="AR120" s="114" t="s">
        <v>117</v>
      </c>
      <c r="AT120" s="121" t="s">
        <v>79</v>
      </c>
      <c r="AU120" s="121" t="s">
        <v>80</v>
      </c>
      <c r="AY120" s="114" t="s">
        <v>118</v>
      </c>
      <c r="BK120" s="122">
        <f>BK121+BK172</f>
        <v>0</v>
      </c>
    </row>
    <row r="121" spans="2:65" s="11" customFormat="1" ht="22.9" customHeight="1">
      <c r="B121" s="113"/>
      <c r="D121" s="114" t="s">
        <v>79</v>
      </c>
      <c r="E121" s="123" t="s">
        <v>119</v>
      </c>
      <c r="F121" s="123" t="s">
        <v>120</v>
      </c>
      <c r="I121" s="116"/>
      <c r="J121" s="124">
        <f>BK121</f>
        <v>0</v>
      </c>
      <c r="L121" s="113"/>
      <c r="M121" s="118"/>
      <c r="P121" s="119">
        <f>SUM(P122:P171)</f>
        <v>0</v>
      </c>
      <c r="R121" s="119">
        <f>SUM(R122:R171)</f>
        <v>1.0550740000000001</v>
      </c>
      <c r="T121" s="120">
        <f>SUM(T122:T171)</f>
        <v>0</v>
      </c>
      <c r="AR121" s="114" t="s">
        <v>117</v>
      </c>
      <c r="AT121" s="121" t="s">
        <v>79</v>
      </c>
      <c r="AU121" s="121" t="s">
        <v>88</v>
      </c>
      <c r="AY121" s="114" t="s">
        <v>118</v>
      </c>
      <c r="BK121" s="122">
        <f>SUM(BK122:BK171)</f>
        <v>0</v>
      </c>
    </row>
    <row r="122" spans="2:65" s="1" customFormat="1" ht="37.9" customHeight="1">
      <c r="B122" s="29"/>
      <c r="C122" s="125" t="s">
        <v>88</v>
      </c>
      <c r="D122" s="125" t="s">
        <v>121</v>
      </c>
      <c r="E122" s="126" t="s">
        <v>122</v>
      </c>
      <c r="F122" s="127" t="s">
        <v>123</v>
      </c>
      <c r="G122" s="128" t="s">
        <v>124</v>
      </c>
      <c r="H122" s="129">
        <v>20</v>
      </c>
      <c r="I122" s="130"/>
      <c r="J122" s="131">
        <f>ROUND(I122*H122,2)</f>
        <v>0</v>
      </c>
      <c r="K122" s="127" t="s">
        <v>125</v>
      </c>
      <c r="L122" s="29"/>
      <c r="M122" s="132" t="s">
        <v>1</v>
      </c>
      <c r="N122" s="133" t="s">
        <v>45</v>
      </c>
      <c r="P122" s="134">
        <f>O122*H122</f>
        <v>0</v>
      </c>
      <c r="Q122" s="134">
        <v>0</v>
      </c>
      <c r="R122" s="134">
        <f>Q122*H122</f>
        <v>0</v>
      </c>
      <c r="S122" s="134">
        <v>0</v>
      </c>
      <c r="T122" s="135">
        <f>S122*H122</f>
        <v>0</v>
      </c>
      <c r="AR122" s="136" t="s">
        <v>126</v>
      </c>
      <c r="AT122" s="136" t="s">
        <v>121</v>
      </c>
      <c r="AU122" s="136" t="s">
        <v>90</v>
      </c>
      <c r="AY122" s="14" t="s">
        <v>118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4" t="s">
        <v>88</v>
      </c>
      <c r="BK122" s="137">
        <f>ROUND(I122*H122,2)</f>
        <v>0</v>
      </c>
      <c r="BL122" s="14" t="s">
        <v>126</v>
      </c>
      <c r="BM122" s="136" t="s">
        <v>127</v>
      </c>
    </row>
    <row r="123" spans="2:65" s="1" customFormat="1" ht="11.25">
      <c r="B123" s="29"/>
      <c r="D123" s="138" t="s">
        <v>128</v>
      </c>
      <c r="F123" s="139" t="s">
        <v>129</v>
      </c>
      <c r="I123" s="140"/>
      <c r="L123" s="29"/>
      <c r="M123" s="141"/>
      <c r="T123" s="53"/>
      <c r="AT123" s="14" t="s">
        <v>128</v>
      </c>
      <c r="AU123" s="14" t="s">
        <v>90</v>
      </c>
    </row>
    <row r="124" spans="2:65" s="12" customFormat="1" ht="11.25">
      <c r="B124" s="142"/>
      <c r="D124" s="143" t="s">
        <v>130</v>
      </c>
      <c r="E124" s="144" t="s">
        <v>1</v>
      </c>
      <c r="F124" s="145" t="s">
        <v>131</v>
      </c>
      <c r="H124" s="146">
        <v>20</v>
      </c>
      <c r="I124" s="147"/>
      <c r="L124" s="142"/>
      <c r="M124" s="148"/>
      <c r="T124" s="149"/>
      <c r="AT124" s="144" t="s">
        <v>130</v>
      </c>
      <c r="AU124" s="144" t="s">
        <v>90</v>
      </c>
      <c r="AV124" s="12" t="s">
        <v>90</v>
      </c>
      <c r="AW124" s="12" t="s">
        <v>36</v>
      </c>
      <c r="AX124" s="12" t="s">
        <v>88</v>
      </c>
      <c r="AY124" s="144" t="s">
        <v>118</v>
      </c>
    </row>
    <row r="125" spans="2:65" s="1" customFormat="1" ht="37.9" customHeight="1">
      <c r="B125" s="29"/>
      <c r="C125" s="125" t="s">
        <v>90</v>
      </c>
      <c r="D125" s="125" t="s">
        <v>121</v>
      </c>
      <c r="E125" s="126" t="s">
        <v>132</v>
      </c>
      <c r="F125" s="127" t="s">
        <v>133</v>
      </c>
      <c r="G125" s="128" t="s">
        <v>124</v>
      </c>
      <c r="H125" s="129">
        <v>43</v>
      </c>
      <c r="I125" s="130"/>
      <c r="J125" s="131">
        <f>ROUND(I125*H125,2)</f>
        <v>0</v>
      </c>
      <c r="K125" s="127" t="s">
        <v>125</v>
      </c>
      <c r="L125" s="29"/>
      <c r="M125" s="132" t="s">
        <v>1</v>
      </c>
      <c r="N125" s="133" t="s">
        <v>45</v>
      </c>
      <c r="P125" s="134">
        <f>O125*H125</f>
        <v>0</v>
      </c>
      <c r="Q125" s="134">
        <v>0</v>
      </c>
      <c r="R125" s="134">
        <f>Q125*H125</f>
        <v>0</v>
      </c>
      <c r="S125" s="134">
        <v>0</v>
      </c>
      <c r="T125" s="135">
        <f>S125*H125</f>
        <v>0</v>
      </c>
      <c r="AR125" s="136" t="s">
        <v>126</v>
      </c>
      <c r="AT125" s="136" t="s">
        <v>121</v>
      </c>
      <c r="AU125" s="136" t="s">
        <v>90</v>
      </c>
      <c r="AY125" s="14" t="s">
        <v>118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4" t="s">
        <v>88</v>
      </c>
      <c r="BK125" s="137">
        <f>ROUND(I125*H125,2)</f>
        <v>0</v>
      </c>
      <c r="BL125" s="14" t="s">
        <v>126</v>
      </c>
      <c r="BM125" s="136" t="s">
        <v>134</v>
      </c>
    </row>
    <row r="126" spans="2:65" s="1" customFormat="1" ht="11.25">
      <c r="B126" s="29"/>
      <c r="D126" s="138" t="s">
        <v>128</v>
      </c>
      <c r="F126" s="139" t="s">
        <v>135</v>
      </c>
      <c r="I126" s="140"/>
      <c r="L126" s="29"/>
      <c r="M126" s="141"/>
      <c r="T126" s="53"/>
      <c r="AT126" s="14" t="s">
        <v>128</v>
      </c>
      <c r="AU126" s="14" t="s">
        <v>90</v>
      </c>
    </row>
    <row r="127" spans="2:65" s="12" customFormat="1" ht="11.25">
      <c r="B127" s="142"/>
      <c r="D127" s="143" t="s">
        <v>130</v>
      </c>
      <c r="E127" s="144" t="s">
        <v>1</v>
      </c>
      <c r="F127" s="145" t="s">
        <v>136</v>
      </c>
      <c r="H127" s="146">
        <v>43</v>
      </c>
      <c r="I127" s="147"/>
      <c r="L127" s="142"/>
      <c r="M127" s="148"/>
      <c r="T127" s="149"/>
      <c r="AT127" s="144" t="s">
        <v>130</v>
      </c>
      <c r="AU127" s="144" t="s">
        <v>90</v>
      </c>
      <c r="AV127" s="12" t="s">
        <v>90</v>
      </c>
      <c r="AW127" s="12" t="s">
        <v>36</v>
      </c>
      <c r="AX127" s="12" t="s">
        <v>88</v>
      </c>
      <c r="AY127" s="144" t="s">
        <v>118</v>
      </c>
    </row>
    <row r="128" spans="2:65" s="1" customFormat="1" ht="33" customHeight="1">
      <c r="B128" s="29"/>
      <c r="C128" s="125" t="s">
        <v>117</v>
      </c>
      <c r="D128" s="125" t="s">
        <v>121</v>
      </c>
      <c r="E128" s="126" t="s">
        <v>137</v>
      </c>
      <c r="F128" s="127" t="s">
        <v>138</v>
      </c>
      <c r="G128" s="128" t="s">
        <v>124</v>
      </c>
      <c r="H128" s="129">
        <v>4</v>
      </c>
      <c r="I128" s="130"/>
      <c r="J128" s="131">
        <f>ROUND(I128*H128,2)</f>
        <v>0</v>
      </c>
      <c r="K128" s="127" t="s">
        <v>125</v>
      </c>
      <c r="L128" s="29"/>
      <c r="M128" s="132" t="s">
        <v>1</v>
      </c>
      <c r="N128" s="133" t="s">
        <v>45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126</v>
      </c>
      <c r="AT128" s="136" t="s">
        <v>121</v>
      </c>
      <c r="AU128" s="136" t="s">
        <v>90</v>
      </c>
      <c r="AY128" s="14" t="s">
        <v>118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4" t="s">
        <v>88</v>
      </c>
      <c r="BK128" s="137">
        <f>ROUND(I128*H128,2)</f>
        <v>0</v>
      </c>
      <c r="BL128" s="14" t="s">
        <v>126</v>
      </c>
      <c r="BM128" s="136" t="s">
        <v>139</v>
      </c>
    </row>
    <row r="129" spans="2:65" s="1" customFormat="1" ht="11.25">
      <c r="B129" s="29"/>
      <c r="D129" s="138" t="s">
        <v>128</v>
      </c>
      <c r="F129" s="139" t="s">
        <v>140</v>
      </c>
      <c r="I129" s="140"/>
      <c r="L129" s="29"/>
      <c r="M129" s="141"/>
      <c r="T129" s="53"/>
      <c r="AT129" s="14" t="s">
        <v>128</v>
      </c>
      <c r="AU129" s="14" t="s">
        <v>90</v>
      </c>
    </row>
    <row r="130" spans="2:65" s="1" customFormat="1" ht="24.2" customHeight="1">
      <c r="B130" s="29"/>
      <c r="C130" s="150" t="s">
        <v>141</v>
      </c>
      <c r="D130" s="150" t="s">
        <v>115</v>
      </c>
      <c r="E130" s="151" t="s">
        <v>142</v>
      </c>
      <c r="F130" s="152" t="s">
        <v>143</v>
      </c>
      <c r="G130" s="153" t="s">
        <v>124</v>
      </c>
      <c r="H130" s="154">
        <v>4</v>
      </c>
      <c r="I130" s="155"/>
      <c r="J130" s="156">
        <f>ROUND(I130*H130,2)</f>
        <v>0</v>
      </c>
      <c r="K130" s="152" t="s">
        <v>144</v>
      </c>
      <c r="L130" s="157"/>
      <c r="M130" s="158" t="s">
        <v>1</v>
      </c>
      <c r="N130" s="159" t="s">
        <v>45</v>
      </c>
      <c r="P130" s="134">
        <f>O130*H130</f>
        <v>0</v>
      </c>
      <c r="Q130" s="134">
        <v>1.14E-2</v>
      </c>
      <c r="R130" s="134">
        <f>Q130*H130</f>
        <v>4.5600000000000002E-2</v>
      </c>
      <c r="S130" s="134">
        <v>0</v>
      </c>
      <c r="T130" s="135">
        <f>S130*H130</f>
        <v>0</v>
      </c>
      <c r="AR130" s="136" t="s">
        <v>145</v>
      </c>
      <c r="AT130" s="136" t="s">
        <v>115</v>
      </c>
      <c r="AU130" s="136" t="s">
        <v>90</v>
      </c>
      <c r="AY130" s="14" t="s">
        <v>118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4" t="s">
        <v>88</v>
      </c>
      <c r="BK130" s="137">
        <f>ROUND(I130*H130,2)</f>
        <v>0</v>
      </c>
      <c r="BL130" s="14" t="s">
        <v>145</v>
      </c>
      <c r="BM130" s="136" t="s">
        <v>146</v>
      </c>
    </row>
    <row r="131" spans="2:65" s="1" customFormat="1" ht="16.5" customHeight="1">
      <c r="B131" s="29"/>
      <c r="C131" s="125" t="s">
        <v>147</v>
      </c>
      <c r="D131" s="125" t="s">
        <v>121</v>
      </c>
      <c r="E131" s="126" t="s">
        <v>148</v>
      </c>
      <c r="F131" s="127" t="s">
        <v>149</v>
      </c>
      <c r="G131" s="128" t="s">
        <v>124</v>
      </c>
      <c r="H131" s="129">
        <v>4</v>
      </c>
      <c r="I131" s="130"/>
      <c r="J131" s="131">
        <f>ROUND(I131*H131,2)</f>
        <v>0</v>
      </c>
      <c r="K131" s="127" t="s">
        <v>125</v>
      </c>
      <c r="L131" s="29"/>
      <c r="M131" s="132" t="s">
        <v>1</v>
      </c>
      <c r="N131" s="133" t="s">
        <v>45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126</v>
      </c>
      <c r="AT131" s="136" t="s">
        <v>121</v>
      </c>
      <c r="AU131" s="136" t="s">
        <v>90</v>
      </c>
      <c r="AY131" s="14" t="s">
        <v>118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4" t="s">
        <v>88</v>
      </c>
      <c r="BK131" s="137">
        <f>ROUND(I131*H131,2)</f>
        <v>0</v>
      </c>
      <c r="BL131" s="14" t="s">
        <v>126</v>
      </c>
      <c r="BM131" s="136" t="s">
        <v>150</v>
      </c>
    </row>
    <row r="132" spans="2:65" s="1" customFormat="1" ht="11.25">
      <c r="B132" s="29"/>
      <c r="D132" s="138" t="s">
        <v>128</v>
      </c>
      <c r="F132" s="139" t="s">
        <v>151</v>
      </c>
      <c r="I132" s="140"/>
      <c r="L132" s="29"/>
      <c r="M132" s="141"/>
      <c r="T132" s="53"/>
      <c r="AT132" s="14" t="s">
        <v>128</v>
      </c>
      <c r="AU132" s="14" t="s">
        <v>90</v>
      </c>
    </row>
    <row r="133" spans="2:65" s="1" customFormat="1" ht="16.5" customHeight="1">
      <c r="B133" s="29"/>
      <c r="C133" s="150" t="s">
        <v>152</v>
      </c>
      <c r="D133" s="150" t="s">
        <v>115</v>
      </c>
      <c r="E133" s="151" t="s">
        <v>153</v>
      </c>
      <c r="F133" s="152" t="s">
        <v>154</v>
      </c>
      <c r="G133" s="153" t="s">
        <v>124</v>
      </c>
      <c r="H133" s="154">
        <v>4</v>
      </c>
      <c r="I133" s="155"/>
      <c r="J133" s="156">
        <f>ROUND(I133*H133,2)</f>
        <v>0</v>
      </c>
      <c r="K133" s="152" t="s">
        <v>144</v>
      </c>
      <c r="L133" s="157"/>
      <c r="M133" s="158" t="s">
        <v>1</v>
      </c>
      <c r="N133" s="159" t="s">
        <v>45</v>
      </c>
      <c r="P133" s="134">
        <f>O133*H133</f>
        <v>0</v>
      </c>
      <c r="Q133" s="134">
        <v>9.1999999999999998E-2</v>
      </c>
      <c r="R133" s="134">
        <f>Q133*H133</f>
        <v>0.36799999999999999</v>
      </c>
      <c r="S133" s="134">
        <v>0</v>
      </c>
      <c r="T133" s="135">
        <f>S133*H133</f>
        <v>0</v>
      </c>
      <c r="AR133" s="136" t="s">
        <v>145</v>
      </c>
      <c r="AT133" s="136" t="s">
        <v>115</v>
      </c>
      <c r="AU133" s="136" t="s">
        <v>90</v>
      </c>
      <c r="AY133" s="14" t="s">
        <v>118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4" t="s">
        <v>88</v>
      </c>
      <c r="BK133" s="137">
        <f>ROUND(I133*H133,2)</f>
        <v>0</v>
      </c>
      <c r="BL133" s="14" t="s">
        <v>145</v>
      </c>
      <c r="BM133" s="136" t="s">
        <v>155</v>
      </c>
    </row>
    <row r="134" spans="2:65" s="1" customFormat="1" ht="16.5" customHeight="1">
      <c r="B134" s="29"/>
      <c r="C134" s="150" t="s">
        <v>156</v>
      </c>
      <c r="D134" s="150" t="s">
        <v>115</v>
      </c>
      <c r="E134" s="151" t="s">
        <v>157</v>
      </c>
      <c r="F134" s="152" t="s">
        <v>158</v>
      </c>
      <c r="G134" s="153" t="s">
        <v>124</v>
      </c>
      <c r="H134" s="154">
        <v>4</v>
      </c>
      <c r="I134" s="155"/>
      <c r="J134" s="156">
        <f>ROUND(I134*H134,2)</f>
        <v>0</v>
      </c>
      <c r="K134" s="152" t="s">
        <v>1</v>
      </c>
      <c r="L134" s="157"/>
      <c r="M134" s="158" t="s">
        <v>1</v>
      </c>
      <c r="N134" s="159" t="s">
        <v>45</v>
      </c>
      <c r="P134" s="134">
        <f>O134*H134</f>
        <v>0</v>
      </c>
      <c r="Q134" s="134">
        <v>2E-3</v>
      </c>
      <c r="R134" s="134">
        <f>Q134*H134</f>
        <v>8.0000000000000002E-3</v>
      </c>
      <c r="S134" s="134">
        <v>0</v>
      </c>
      <c r="T134" s="135">
        <f>S134*H134</f>
        <v>0</v>
      </c>
      <c r="AR134" s="136" t="s">
        <v>145</v>
      </c>
      <c r="AT134" s="136" t="s">
        <v>115</v>
      </c>
      <c r="AU134" s="136" t="s">
        <v>90</v>
      </c>
      <c r="AY134" s="14" t="s">
        <v>118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4" t="s">
        <v>88</v>
      </c>
      <c r="BK134" s="137">
        <f>ROUND(I134*H134,2)</f>
        <v>0</v>
      </c>
      <c r="BL134" s="14" t="s">
        <v>145</v>
      </c>
      <c r="BM134" s="136" t="s">
        <v>159</v>
      </c>
    </row>
    <row r="135" spans="2:65" s="1" customFormat="1" ht="16.5" customHeight="1">
      <c r="B135" s="29"/>
      <c r="C135" s="150" t="s">
        <v>160</v>
      </c>
      <c r="D135" s="150" t="s">
        <v>115</v>
      </c>
      <c r="E135" s="151" t="s">
        <v>161</v>
      </c>
      <c r="F135" s="152" t="s">
        <v>162</v>
      </c>
      <c r="G135" s="153" t="s">
        <v>163</v>
      </c>
      <c r="H135" s="154">
        <v>400</v>
      </c>
      <c r="I135" s="155"/>
      <c r="J135" s="156">
        <f>ROUND(I135*H135,2)</f>
        <v>0</v>
      </c>
      <c r="K135" s="152" t="s">
        <v>125</v>
      </c>
      <c r="L135" s="157"/>
      <c r="M135" s="158" t="s">
        <v>1</v>
      </c>
      <c r="N135" s="159" t="s">
        <v>45</v>
      </c>
      <c r="P135" s="134">
        <f>O135*H135</f>
        <v>0</v>
      </c>
      <c r="Q135" s="134">
        <v>1E-3</v>
      </c>
      <c r="R135" s="134">
        <f>Q135*H135</f>
        <v>0.4</v>
      </c>
      <c r="S135" s="134">
        <v>0</v>
      </c>
      <c r="T135" s="135">
        <f>S135*H135</f>
        <v>0</v>
      </c>
      <c r="AR135" s="136" t="s">
        <v>145</v>
      </c>
      <c r="AT135" s="136" t="s">
        <v>115</v>
      </c>
      <c r="AU135" s="136" t="s">
        <v>90</v>
      </c>
      <c r="AY135" s="14" t="s">
        <v>118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4" t="s">
        <v>88</v>
      </c>
      <c r="BK135" s="137">
        <f>ROUND(I135*H135,2)</f>
        <v>0</v>
      </c>
      <c r="BL135" s="14" t="s">
        <v>145</v>
      </c>
      <c r="BM135" s="136" t="s">
        <v>164</v>
      </c>
    </row>
    <row r="136" spans="2:65" s="12" customFormat="1" ht="11.25">
      <c r="B136" s="142"/>
      <c r="D136" s="143" t="s">
        <v>130</v>
      </c>
      <c r="E136" s="144" t="s">
        <v>1</v>
      </c>
      <c r="F136" s="145" t="s">
        <v>165</v>
      </c>
      <c r="H136" s="146">
        <v>0.2</v>
      </c>
      <c r="I136" s="147"/>
      <c r="L136" s="142"/>
      <c r="M136" s="148"/>
      <c r="T136" s="149"/>
      <c r="AT136" s="144" t="s">
        <v>130</v>
      </c>
      <c r="AU136" s="144" t="s">
        <v>90</v>
      </c>
      <c r="AV136" s="12" t="s">
        <v>90</v>
      </c>
      <c r="AW136" s="12" t="s">
        <v>36</v>
      </c>
      <c r="AX136" s="12" t="s">
        <v>88</v>
      </c>
      <c r="AY136" s="144" t="s">
        <v>118</v>
      </c>
    </row>
    <row r="137" spans="2:65" s="12" customFormat="1" ht="11.25">
      <c r="B137" s="142"/>
      <c r="D137" s="143" t="s">
        <v>130</v>
      </c>
      <c r="F137" s="145" t="s">
        <v>166</v>
      </c>
      <c r="H137" s="146">
        <v>400</v>
      </c>
      <c r="I137" s="147"/>
      <c r="L137" s="142"/>
      <c r="M137" s="148"/>
      <c r="T137" s="149"/>
      <c r="AT137" s="144" t="s">
        <v>130</v>
      </c>
      <c r="AU137" s="144" t="s">
        <v>90</v>
      </c>
      <c r="AV137" s="12" t="s">
        <v>90</v>
      </c>
      <c r="AW137" s="12" t="s">
        <v>4</v>
      </c>
      <c r="AX137" s="12" t="s">
        <v>88</v>
      </c>
      <c r="AY137" s="144" t="s">
        <v>118</v>
      </c>
    </row>
    <row r="138" spans="2:65" s="1" customFormat="1" ht="24.2" customHeight="1">
      <c r="B138" s="29"/>
      <c r="C138" s="125" t="s">
        <v>167</v>
      </c>
      <c r="D138" s="125" t="s">
        <v>121</v>
      </c>
      <c r="E138" s="126" t="s">
        <v>168</v>
      </c>
      <c r="F138" s="127" t="s">
        <v>169</v>
      </c>
      <c r="G138" s="128" t="s">
        <v>124</v>
      </c>
      <c r="H138" s="129">
        <v>4</v>
      </c>
      <c r="I138" s="130"/>
      <c r="J138" s="131">
        <f>ROUND(I138*H138,2)</f>
        <v>0</v>
      </c>
      <c r="K138" s="127" t="s">
        <v>125</v>
      </c>
      <c r="L138" s="29"/>
      <c r="M138" s="132" t="s">
        <v>1</v>
      </c>
      <c r="N138" s="133" t="s">
        <v>45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126</v>
      </c>
      <c r="AT138" s="136" t="s">
        <v>121</v>
      </c>
      <c r="AU138" s="136" t="s">
        <v>90</v>
      </c>
      <c r="AY138" s="14" t="s">
        <v>118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4" t="s">
        <v>88</v>
      </c>
      <c r="BK138" s="137">
        <f>ROUND(I138*H138,2)</f>
        <v>0</v>
      </c>
      <c r="BL138" s="14" t="s">
        <v>126</v>
      </c>
      <c r="BM138" s="136" t="s">
        <v>170</v>
      </c>
    </row>
    <row r="139" spans="2:65" s="1" customFormat="1" ht="11.25">
      <c r="B139" s="29"/>
      <c r="D139" s="138" t="s">
        <v>128</v>
      </c>
      <c r="F139" s="139" t="s">
        <v>171</v>
      </c>
      <c r="I139" s="140"/>
      <c r="L139" s="29"/>
      <c r="M139" s="141"/>
      <c r="T139" s="53"/>
      <c r="AT139" s="14" t="s">
        <v>128</v>
      </c>
      <c r="AU139" s="14" t="s">
        <v>90</v>
      </c>
    </row>
    <row r="140" spans="2:65" s="1" customFormat="1" ht="24.2" customHeight="1">
      <c r="B140" s="29"/>
      <c r="C140" s="150" t="s">
        <v>172</v>
      </c>
      <c r="D140" s="150" t="s">
        <v>115</v>
      </c>
      <c r="E140" s="151" t="s">
        <v>173</v>
      </c>
      <c r="F140" s="152" t="s">
        <v>174</v>
      </c>
      <c r="G140" s="153" t="s">
        <v>124</v>
      </c>
      <c r="H140" s="154">
        <v>4</v>
      </c>
      <c r="I140" s="155"/>
      <c r="J140" s="156">
        <f>ROUND(I140*H140,2)</f>
        <v>0</v>
      </c>
      <c r="K140" s="152" t="s">
        <v>125</v>
      </c>
      <c r="L140" s="157"/>
      <c r="M140" s="158" t="s">
        <v>1</v>
      </c>
      <c r="N140" s="159" t="s">
        <v>45</v>
      </c>
      <c r="P140" s="134">
        <f>O140*H140</f>
        <v>0</v>
      </c>
      <c r="Q140" s="134">
        <v>1.0500000000000001E-2</v>
      </c>
      <c r="R140" s="134">
        <f>Q140*H140</f>
        <v>4.2000000000000003E-2</v>
      </c>
      <c r="S140" s="134">
        <v>0</v>
      </c>
      <c r="T140" s="135">
        <f>S140*H140</f>
        <v>0</v>
      </c>
      <c r="AR140" s="136" t="s">
        <v>145</v>
      </c>
      <c r="AT140" s="136" t="s">
        <v>115</v>
      </c>
      <c r="AU140" s="136" t="s">
        <v>90</v>
      </c>
      <c r="AY140" s="14" t="s">
        <v>118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4" t="s">
        <v>88</v>
      </c>
      <c r="BK140" s="137">
        <f>ROUND(I140*H140,2)</f>
        <v>0</v>
      </c>
      <c r="BL140" s="14" t="s">
        <v>145</v>
      </c>
      <c r="BM140" s="136" t="s">
        <v>175</v>
      </c>
    </row>
    <row r="141" spans="2:65" s="1" customFormat="1" ht="16.5" customHeight="1">
      <c r="B141" s="29"/>
      <c r="C141" s="125" t="s">
        <v>176</v>
      </c>
      <c r="D141" s="125" t="s">
        <v>121</v>
      </c>
      <c r="E141" s="126" t="s">
        <v>177</v>
      </c>
      <c r="F141" s="127" t="s">
        <v>178</v>
      </c>
      <c r="G141" s="128" t="s">
        <v>124</v>
      </c>
      <c r="H141" s="129">
        <v>5</v>
      </c>
      <c r="I141" s="130"/>
      <c r="J141" s="131">
        <f>ROUND(I141*H141,2)</f>
        <v>0</v>
      </c>
      <c r="K141" s="127" t="s">
        <v>125</v>
      </c>
      <c r="L141" s="29"/>
      <c r="M141" s="132" t="s">
        <v>1</v>
      </c>
      <c r="N141" s="133" t="s">
        <v>45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126</v>
      </c>
      <c r="AT141" s="136" t="s">
        <v>121</v>
      </c>
      <c r="AU141" s="136" t="s">
        <v>90</v>
      </c>
      <c r="AY141" s="14" t="s">
        <v>118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4" t="s">
        <v>88</v>
      </c>
      <c r="BK141" s="137">
        <f>ROUND(I141*H141,2)</f>
        <v>0</v>
      </c>
      <c r="BL141" s="14" t="s">
        <v>126</v>
      </c>
      <c r="BM141" s="136" t="s">
        <v>179</v>
      </c>
    </row>
    <row r="142" spans="2:65" s="1" customFormat="1" ht="11.25">
      <c r="B142" s="29"/>
      <c r="D142" s="138" t="s">
        <v>128</v>
      </c>
      <c r="F142" s="139" t="s">
        <v>180</v>
      </c>
      <c r="I142" s="140"/>
      <c r="L142" s="29"/>
      <c r="M142" s="141"/>
      <c r="T142" s="53"/>
      <c r="AT142" s="14" t="s">
        <v>128</v>
      </c>
      <c r="AU142" s="14" t="s">
        <v>90</v>
      </c>
    </row>
    <row r="143" spans="2:65" s="1" customFormat="1" ht="16.5" customHeight="1">
      <c r="B143" s="29"/>
      <c r="C143" s="150" t="s">
        <v>8</v>
      </c>
      <c r="D143" s="150" t="s">
        <v>115</v>
      </c>
      <c r="E143" s="151" t="s">
        <v>181</v>
      </c>
      <c r="F143" s="152" t="s">
        <v>182</v>
      </c>
      <c r="G143" s="153" t="s">
        <v>124</v>
      </c>
      <c r="H143" s="154">
        <v>5</v>
      </c>
      <c r="I143" s="155"/>
      <c r="J143" s="156">
        <f>ROUND(I143*H143,2)</f>
        <v>0</v>
      </c>
      <c r="K143" s="152" t="s">
        <v>125</v>
      </c>
      <c r="L143" s="157"/>
      <c r="M143" s="158" t="s">
        <v>1</v>
      </c>
      <c r="N143" s="159" t="s">
        <v>45</v>
      </c>
      <c r="P143" s="134">
        <f>O143*H143</f>
        <v>0</v>
      </c>
      <c r="Q143" s="134">
        <v>2.9999999999999997E-4</v>
      </c>
      <c r="R143" s="134">
        <f>Q143*H143</f>
        <v>1.4999999999999998E-3</v>
      </c>
      <c r="S143" s="134">
        <v>0</v>
      </c>
      <c r="T143" s="135">
        <f>S143*H143</f>
        <v>0</v>
      </c>
      <c r="AR143" s="136" t="s">
        <v>145</v>
      </c>
      <c r="AT143" s="136" t="s">
        <v>115</v>
      </c>
      <c r="AU143" s="136" t="s">
        <v>90</v>
      </c>
      <c r="AY143" s="14" t="s">
        <v>118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4" t="s">
        <v>88</v>
      </c>
      <c r="BK143" s="137">
        <f>ROUND(I143*H143,2)</f>
        <v>0</v>
      </c>
      <c r="BL143" s="14" t="s">
        <v>145</v>
      </c>
      <c r="BM143" s="136" t="s">
        <v>183</v>
      </c>
    </row>
    <row r="144" spans="2:65" s="1" customFormat="1" ht="24.2" customHeight="1">
      <c r="B144" s="29"/>
      <c r="C144" s="125" t="s">
        <v>184</v>
      </c>
      <c r="D144" s="125" t="s">
        <v>121</v>
      </c>
      <c r="E144" s="126" t="s">
        <v>185</v>
      </c>
      <c r="F144" s="127" t="s">
        <v>186</v>
      </c>
      <c r="G144" s="128" t="s">
        <v>124</v>
      </c>
      <c r="H144" s="129">
        <v>4</v>
      </c>
      <c r="I144" s="130"/>
      <c r="J144" s="131">
        <f>ROUND(I144*H144,2)</f>
        <v>0</v>
      </c>
      <c r="K144" s="127" t="s">
        <v>125</v>
      </c>
      <c r="L144" s="29"/>
      <c r="M144" s="132" t="s">
        <v>1</v>
      </c>
      <c r="N144" s="133" t="s">
        <v>45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126</v>
      </c>
      <c r="AT144" s="136" t="s">
        <v>121</v>
      </c>
      <c r="AU144" s="136" t="s">
        <v>90</v>
      </c>
      <c r="AY144" s="14" t="s">
        <v>118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4" t="s">
        <v>88</v>
      </c>
      <c r="BK144" s="137">
        <f>ROUND(I144*H144,2)</f>
        <v>0</v>
      </c>
      <c r="BL144" s="14" t="s">
        <v>126</v>
      </c>
      <c r="BM144" s="136" t="s">
        <v>187</v>
      </c>
    </row>
    <row r="145" spans="2:65" s="1" customFormat="1" ht="11.25">
      <c r="B145" s="29"/>
      <c r="D145" s="138" t="s">
        <v>128</v>
      </c>
      <c r="F145" s="139" t="s">
        <v>188</v>
      </c>
      <c r="I145" s="140"/>
      <c r="L145" s="29"/>
      <c r="M145" s="141"/>
      <c r="T145" s="53"/>
      <c r="AT145" s="14" t="s">
        <v>128</v>
      </c>
      <c r="AU145" s="14" t="s">
        <v>90</v>
      </c>
    </row>
    <row r="146" spans="2:65" s="1" customFormat="1" ht="16.5" customHeight="1">
      <c r="B146" s="29"/>
      <c r="C146" s="150" t="s">
        <v>189</v>
      </c>
      <c r="D146" s="150" t="s">
        <v>115</v>
      </c>
      <c r="E146" s="151" t="s">
        <v>190</v>
      </c>
      <c r="F146" s="152" t="s">
        <v>191</v>
      </c>
      <c r="G146" s="153" t="s">
        <v>124</v>
      </c>
      <c r="H146" s="154">
        <v>4</v>
      </c>
      <c r="I146" s="155"/>
      <c r="J146" s="156">
        <f>ROUND(I146*H146,2)</f>
        <v>0</v>
      </c>
      <c r="K146" s="152" t="s">
        <v>125</v>
      </c>
      <c r="L146" s="157"/>
      <c r="M146" s="158" t="s">
        <v>1</v>
      </c>
      <c r="N146" s="159" t="s">
        <v>45</v>
      </c>
      <c r="P146" s="134">
        <f>O146*H146</f>
        <v>0</v>
      </c>
      <c r="Q146" s="134">
        <v>1.2999999999999999E-3</v>
      </c>
      <c r="R146" s="134">
        <f>Q146*H146</f>
        <v>5.1999999999999998E-3</v>
      </c>
      <c r="S146" s="134">
        <v>0</v>
      </c>
      <c r="T146" s="135">
        <f>S146*H146</f>
        <v>0</v>
      </c>
      <c r="AR146" s="136" t="s">
        <v>145</v>
      </c>
      <c r="AT146" s="136" t="s">
        <v>115</v>
      </c>
      <c r="AU146" s="136" t="s">
        <v>90</v>
      </c>
      <c r="AY146" s="14" t="s">
        <v>118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4" t="s">
        <v>88</v>
      </c>
      <c r="BK146" s="137">
        <f>ROUND(I146*H146,2)</f>
        <v>0</v>
      </c>
      <c r="BL146" s="14" t="s">
        <v>145</v>
      </c>
      <c r="BM146" s="136" t="s">
        <v>192</v>
      </c>
    </row>
    <row r="147" spans="2:65" s="1" customFormat="1" ht="49.15" customHeight="1">
      <c r="B147" s="29"/>
      <c r="C147" s="125" t="s">
        <v>193</v>
      </c>
      <c r="D147" s="125" t="s">
        <v>121</v>
      </c>
      <c r="E147" s="126" t="s">
        <v>194</v>
      </c>
      <c r="F147" s="127" t="s">
        <v>195</v>
      </c>
      <c r="G147" s="128" t="s">
        <v>196</v>
      </c>
      <c r="H147" s="129">
        <v>95</v>
      </c>
      <c r="I147" s="130"/>
      <c r="J147" s="131">
        <f>ROUND(I147*H147,2)</f>
        <v>0</v>
      </c>
      <c r="K147" s="127" t="s">
        <v>125</v>
      </c>
      <c r="L147" s="29"/>
      <c r="M147" s="132" t="s">
        <v>1</v>
      </c>
      <c r="N147" s="133" t="s">
        <v>45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126</v>
      </c>
      <c r="AT147" s="136" t="s">
        <v>121</v>
      </c>
      <c r="AU147" s="136" t="s">
        <v>90</v>
      </c>
      <c r="AY147" s="14" t="s">
        <v>118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4" t="s">
        <v>88</v>
      </c>
      <c r="BK147" s="137">
        <f>ROUND(I147*H147,2)</f>
        <v>0</v>
      </c>
      <c r="BL147" s="14" t="s">
        <v>126</v>
      </c>
      <c r="BM147" s="136" t="s">
        <v>197</v>
      </c>
    </row>
    <row r="148" spans="2:65" s="1" customFormat="1" ht="11.25">
      <c r="B148" s="29"/>
      <c r="D148" s="138" t="s">
        <v>128</v>
      </c>
      <c r="F148" s="139" t="s">
        <v>198</v>
      </c>
      <c r="I148" s="140"/>
      <c r="L148" s="29"/>
      <c r="M148" s="141"/>
      <c r="T148" s="53"/>
      <c r="AT148" s="14" t="s">
        <v>128</v>
      </c>
      <c r="AU148" s="14" t="s">
        <v>90</v>
      </c>
    </row>
    <row r="149" spans="2:65" s="1" customFormat="1" ht="16.5" customHeight="1">
      <c r="B149" s="29"/>
      <c r="C149" s="150" t="s">
        <v>199</v>
      </c>
      <c r="D149" s="150" t="s">
        <v>115</v>
      </c>
      <c r="E149" s="151" t="s">
        <v>200</v>
      </c>
      <c r="F149" s="152" t="s">
        <v>201</v>
      </c>
      <c r="G149" s="153" t="s">
        <v>163</v>
      </c>
      <c r="H149" s="154">
        <v>59.85</v>
      </c>
      <c r="I149" s="155"/>
      <c r="J149" s="156">
        <f>ROUND(I149*H149,2)</f>
        <v>0</v>
      </c>
      <c r="K149" s="152" t="s">
        <v>125</v>
      </c>
      <c r="L149" s="157"/>
      <c r="M149" s="158" t="s">
        <v>1</v>
      </c>
      <c r="N149" s="159" t="s">
        <v>45</v>
      </c>
      <c r="P149" s="134">
        <f>O149*H149</f>
        <v>0</v>
      </c>
      <c r="Q149" s="134">
        <v>1E-3</v>
      </c>
      <c r="R149" s="134">
        <f>Q149*H149</f>
        <v>5.985E-2</v>
      </c>
      <c r="S149" s="134">
        <v>0</v>
      </c>
      <c r="T149" s="135">
        <f>S149*H149</f>
        <v>0</v>
      </c>
      <c r="AR149" s="136" t="s">
        <v>145</v>
      </c>
      <c r="AT149" s="136" t="s">
        <v>115</v>
      </c>
      <c r="AU149" s="136" t="s">
        <v>90</v>
      </c>
      <c r="AY149" s="14" t="s">
        <v>118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4" t="s">
        <v>88</v>
      </c>
      <c r="BK149" s="137">
        <f>ROUND(I149*H149,2)</f>
        <v>0</v>
      </c>
      <c r="BL149" s="14" t="s">
        <v>145</v>
      </c>
      <c r="BM149" s="136" t="s">
        <v>202</v>
      </c>
    </row>
    <row r="150" spans="2:65" s="12" customFormat="1" ht="11.25">
      <c r="B150" s="142"/>
      <c r="D150" s="143" t="s">
        <v>130</v>
      </c>
      <c r="F150" s="145" t="s">
        <v>203</v>
      </c>
      <c r="H150" s="146">
        <v>59.85</v>
      </c>
      <c r="I150" s="147"/>
      <c r="L150" s="142"/>
      <c r="M150" s="148"/>
      <c r="T150" s="149"/>
      <c r="AT150" s="144" t="s">
        <v>130</v>
      </c>
      <c r="AU150" s="144" t="s">
        <v>90</v>
      </c>
      <c r="AV150" s="12" t="s">
        <v>90</v>
      </c>
      <c r="AW150" s="12" t="s">
        <v>4</v>
      </c>
      <c r="AX150" s="12" t="s">
        <v>88</v>
      </c>
      <c r="AY150" s="144" t="s">
        <v>118</v>
      </c>
    </row>
    <row r="151" spans="2:65" s="1" customFormat="1" ht="16.5" customHeight="1">
      <c r="B151" s="29"/>
      <c r="C151" s="150" t="s">
        <v>204</v>
      </c>
      <c r="D151" s="150" t="s">
        <v>115</v>
      </c>
      <c r="E151" s="151" t="s">
        <v>205</v>
      </c>
      <c r="F151" s="152" t="s">
        <v>206</v>
      </c>
      <c r="G151" s="153" t="s">
        <v>124</v>
      </c>
      <c r="H151" s="154">
        <v>4</v>
      </c>
      <c r="I151" s="155"/>
      <c r="J151" s="156">
        <f>ROUND(I151*H151,2)</f>
        <v>0</v>
      </c>
      <c r="K151" s="152" t="s">
        <v>125</v>
      </c>
      <c r="L151" s="157"/>
      <c r="M151" s="158" t="s">
        <v>1</v>
      </c>
      <c r="N151" s="159" t="s">
        <v>45</v>
      </c>
      <c r="P151" s="134">
        <f>O151*H151</f>
        <v>0</v>
      </c>
      <c r="Q151" s="134">
        <v>1.3999999999999999E-4</v>
      </c>
      <c r="R151" s="134">
        <f>Q151*H151</f>
        <v>5.5999999999999995E-4</v>
      </c>
      <c r="S151" s="134">
        <v>0</v>
      </c>
      <c r="T151" s="135">
        <f>S151*H151</f>
        <v>0</v>
      </c>
      <c r="AR151" s="136" t="s">
        <v>207</v>
      </c>
      <c r="AT151" s="136" t="s">
        <v>115</v>
      </c>
      <c r="AU151" s="136" t="s">
        <v>90</v>
      </c>
      <c r="AY151" s="14" t="s">
        <v>118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4" t="s">
        <v>88</v>
      </c>
      <c r="BK151" s="137">
        <f>ROUND(I151*H151,2)</f>
        <v>0</v>
      </c>
      <c r="BL151" s="14" t="s">
        <v>126</v>
      </c>
      <c r="BM151" s="136" t="s">
        <v>208</v>
      </c>
    </row>
    <row r="152" spans="2:65" s="1" customFormat="1" ht="16.5" customHeight="1">
      <c r="B152" s="29"/>
      <c r="C152" s="150" t="s">
        <v>209</v>
      </c>
      <c r="D152" s="150" t="s">
        <v>115</v>
      </c>
      <c r="E152" s="151" t="s">
        <v>210</v>
      </c>
      <c r="F152" s="152" t="s">
        <v>211</v>
      </c>
      <c r="G152" s="153" t="s">
        <v>124</v>
      </c>
      <c r="H152" s="154">
        <v>4</v>
      </c>
      <c r="I152" s="155"/>
      <c r="J152" s="156">
        <f>ROUND(I152*H152,2)</f>
        <v>0</v>
      </c>
      <c r="K152" s="152" t="s">
        <v>125</v>
      </c>
      <c r="L152" s="157"/>
      <c r="M152" s="158" t="s">
        <v>1</v>
      </c>
      <c r="N152" s="159" t="s">
        <v>45</v>
      </c>
      <c r="P152" s="134">
        <f>O152*H152</f>
        <v>0</v>
      </c>
      <c r="Q152" s="134">
        <v>2.2000000000000001E-4</v>
      </c>
      <c r="R152" s="134">
        <f>Q152*H152</f>
        <v>8.8000000000000003E-4</v>
      </c>
      <c r="S152" s="134">
        <v>0</v>
      </c>
      <c r="T152" s="135">
        <f>S152*H152</f>
        <v>0</v>
      </c>
      <c r="AR152" s="136" t="s">
        <v>207</v>
      </c>
      <c r="AT152" s="136" t="s">
        <v>115</v>
      </c>
      <c r="AU152" s="136" t="s">
        <v>90</v>
      </c>
      <c r="AY152" s="14" t="s">
        <v>118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4" t="s">
        <v>88</v>
      </c>
      <c r="BK152" s="137">
        <f>ROUND(I152*H152,2)</f>
        <v>0</v>
      </c>
      <c r="BL152" s="14" t="s">
        <v>126</v>
      </c>
      <c r="BM152" s="136" t="s">
        <v>212</v>
      </c>
    </row>
    <row r="153" spans="2:65" s="1" customFormat="1" ht="49.15" customHeight="1">
      <c r="B153" s="29"/>
      <c r="C153" s="125" t="s">
        <v>213</v>
      </c>
      <c r="D153" s="125" t="s">
        <v>121</v>
      </c>
      <c r="E153" s="126" t="s">
        <v>214</v>
      </c>
      <c r="F153" s="127" t="s">
        <v>215</v>
      </c>
      <c r="G153" s="128" t="s">
        <v>124</v>
      </c>
      <c r="H153" s="129">
        <v>1</v>
      </c>
      <c r="I153" s="130"/>
      <c r="J153" s="131">
        <f>ROUND(I153*H153,2)</f>
        <v>0</v>
      </c>
      <c r="K153" s="127" t="s">
        <v>125</v>
      </c>
      <c r="L153" s="29"/>
      <c r="M153" s="132" t="s">
        <v>1</v>
      </c>
      <c r="N153" s="133" t="s">
        <v>45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126</v>
      </c>
      <c r="AT153" s="136" t="s">
        <v>121</v>
      </c>
      <c r="AU153" s="136" t="s">
        <v>90</v>
      </c>
      <c r="AY153" s="14" t="s">
        <v>118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4" t="s">
        <v>88</v>
      </c>
      <c r="BK153" s="137">
        <f>ROUND(I153*H153,2)</f>
        <v>0</v>
      </c>
      <c r="BL153" s="14" t="s">
        <v>126</v>
      </c>
      <c r="BM153" s="136" t="s">
        <v>216</v>
      </c>
    </row>
    <row r="154" spans="2:65" s="1" customFormat="1" ht="11.25">
      <c r="B154" s="29"/>
      <c r="D154" s="138" t="s">
        <v>128</v>
      </c>
      <c r="F154" s="139" t="s">
        <v>217</v>
      </c>
      <c r="I154" s="140"/>
      <c r="L154" s="29"/>
      <c r="M154" s="141"/>
      <c r="T154" s="53"/>
      <c r="AT154" s="14" t="s">
        <v>128</v>
      </c>
      <c r="AU154" s="14" t="s">
        <v>90</v>
      </c>
    </row>
    <row r="155" spans="2:65" s="1" customFormat="1" ht="49.15" customHeight="1">
      <c r="B155" s="29"/>
      <c r="C155" s="125" t="s">
        <v>218</v>
      </c>
      <c r="D155" s="125" t="s">
        <v>121</v>
      </c>
      <c r="E155" s="126" t="s">
        <v>219</v>
      </c>
      <c r="F155" s="127" t="s">
        <v>220</v>
      </c>
      <c r="G155" s="128" t="s">
        <v>196</v>
      </c>
      <c r="H155" s="129">
        <v>32</v>
      </c>
      <c r="I155" s="130"/>
      <c r="J155" s="131">
        <f>ROUND(I155*H155,2)</f>
        <v>0</v>
      </c>
      <c r="K155" s="127" t="s">
        <v>125</v>
      </c>
      <c r="L155" s="29"/>
      <c r="M155" s="132" t="s">
        <v>1</v>
      </c>
      <c r="N155" s="133" t="s">
        <v>45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126</v>
      </c>
      <c r="AT155" s="136" t="s">
        <v>121</v>
      </c>
      <c r="AU155" s="136" t="s">
        <v>90</v>
      </c>
      <c r="AY155" s="14" t="s">
        <v>118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4" t="s">
        <v>88</v>
      </c>
      <c r="BK155" s="137">
        <f>ROUND(I155*H155,2)</f>
        <v>0</v>
      </c>
      <c r="BL155" s="14" t="s">
        <v>126</v>
      </c>
      <c r="BM155" s="136" t="s">
        <v>221</v>
      </c>
    </row>
    <row r="156" spans="2:65" s="1" customFormat="1" ht="11.25">
      <c r="B156" s="29"/>
      <c r="D156" s="138" t="s">
        <v>128</v>
      </c>
      <c r="F156" s="139" t="s">
        <v>222</v>
      </c>
      <c r="I156" s="140"/>
      <c r="L156" s="29"/>
      <c r="M156" s="141"/>
      <c r="T156" s="53"/>
      <c r="AT156" s="14" t="s">
        <v>128</v>
      </c>
      <c r="AU156" s="14" t="s">
        <v>90</v>
      </c>
    </row>
    <row r="157" spans="2:65" s="12" customFormat="1" ht="11.25">
      <c r="B157" s="142"/>
      <c r="D157" s="143" t="s">
        <v>130</v>
      </c>
      <c r="E157" s="144" t="s">
        <v>1</v>
      </c>
      <c r="F157" s="145" t="s">
        <v>223</v>
      </c>
      <c r="H157" s="146">
        <v>32</v>
      </c>
      <c r="I157" s="147"/>
      <c r="L157" s="142"/>
      <c r="M157" s="148"/>
      <c r="T157" s="149"/>
      <c r="AT157" s="144" t="s">
        <v>130</v>
      </c>
      <c r="AU157" s="144" t="s">
        <v>90</v>
      </c>
      <c r="AV157" s="12" t="s">
        <v>90</v>
      </c>
      <c r="AW157" s="12" t="s">
        <v>36</v>
      </c>
      <c r="AX157" s="12" t="s">
        <v>88</v>
      </c>
      <c r="AY157" s="144" t="s">
        <v>118</v>
      </c>
    </row>
    <row r="158" spans="2:65" s="1" customFormat="1" ht="24.2" customHeight="1">
      <c r="B158" s="29"/>
      <c r="C158" s="150" t="s">
        <v>7</v>
      </c>
      <c r="D158" s="150" t="s">
        <v>115</v>
      </c>
      <c r="E158" s="151" t="s">
        <v>224</v>
      </c>
      <c r="F158" s="152" t="s">
        <v>225</v>
      </c>
      <c r="G158" s="153" t="s">
        <v>196</v>
      </c>
      <c r="H158" s="154">
        <v>36.799999999999997</v>
      </c>
      <c r="I158" s="155"/>
      <c r="J158" s="156">
        <f>ROUND(I158*H158,2)</f>
        <v>0</v>
      </c>
      <c r="K158" s="152" t="s">
        <v>125</v>
      </c>
      <c r="L158" s="157"/>
      <c r="M158" s="158" t="s">
        <v>1</v>
      </c>
      <c r="N158" s="159" t="s">
        <v>45</v>
      </c>
      <c r="P158" s="134">
        <f>O158*H158</f>
        <v>0</v>
      </c>
      <c r="Q158" s="134">
        <v>1.2E-4</v>
      </c>
      <c r="R158" s="134">
        <f>Q158*H158</f>
        <v>4.4159999999999998E-3</v>
      </c>
      <c r="S158" s="134">
        <v>0</v>
      </c>
      <c r="T158" s="135">
        <f>S158*H158</f>
        <v>0</v>
      </c>
      <c r="AR158" s="136" t="s">
        <v>145</v>
      </c>
      <c r="AT158" s="136" t="s">
        <v>115</v>
      </c>
      <c r="AU158" s="136" t="s">
        <v>90</v>
      </c>
      <c r="AY158" s="14" t="s">
        <v>118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4" t="s">
        <v>88</v>
      </c>
      <c r="BK158" s="137">
        <f>ROUND(I158*H158,2)</f>
        <v>0</v>
      </c>
      <c r="BL158" s="14" t="s">
        <v>145</v>
      </c>
      <c r="BM158" s="136" t="s">
        <v>226</v>
      </c>
    </row>
    <row r="159" spans="2:65" s="1" customFormat="1" ht="19.5">
      <c r="B159" s="29"/>
      <c r="D159" s="143" t="s">
        <v>227</v>
      </c>
      <c r="F159" s="160" t="s">
        <v>228</v>
      </c>
      <c r="I159" s="140"/>
      <c r="L159" s="29"/>
      <c r="M159" s="141"/>
      <c r="T159" s="53"/>
      <c r="AT159" s="14" t="s">
        <v>227</v>
      </c>
      <c r="AU159" s="14" t="s">
        <v>90</v>
      </c>
    </row>
    <row r="160" spans="2:65" s="12" customFormat="1" ht="11.25">
      <c r="B160" s="142"/>
      <c r="D160" s="143" t="s">
        <v>130</v>
      </c>
      <c r="F160" s="145" t="s">
        <v>229</v>
      </c>
      <c r="H160" s="146">
        <v>36.799999999999997</v>
      </c>
      <c r="I160" s="147"/>
      <c r="L160" s="142"/>
      <c r="M160" s="148"/>
      <c r="T160" s="149"/>
      <c r="AT160" s="144" t="s">
        <v>130</v>
      </c>
      <c r="AU160" s="144" t="s">
        <v>90</v>
      </c>
      <c r="AV160" s="12" t="s">
        <v>90</v>
      </c>
      <c r="AW160" s="12" t="s">
        <v>4</v>
      </c>
      <c r="AX160" s="12" t="s">
        <v>88</v>
      </c>
      <c r="AY160" s="144" t="s">
        <v>118</v>
      </c>
    </row>
    <row r="161" spans="2:65" s="1" customFormat="1" ht="49.15" customHeight="1">
      <c r="B161" s="29"/>
      <c r="C161" s="125" t="s">
        <v>230</v>
      </c>
      <c r="D161" s="125" t="s">
        <v>121</v>
      </c>
      <c r="E161" s="126" t="s">
        <v>231</v>
      </c>
      <c r="F161" s="127" t="s">
        <v>232</v>
      </c>
      <c r="G161" s="128" t="s">
        <v>196</v>
      </c>
      <c r="H161" s="129">
        <v>103</v>
      </c>
      <c r="I161" s="130"/>
      <c r="J161" s="131">
        <f>ROUND(I161*H161,2)</f>
        <v>0</v>
      </c>
      <c r="K161" s="127" t="s">
        <v>125</v>
      </c>
      <c r="L161" s="29"/>
      <c r="M161" s="132" t="s">
        <v>1</v>
      </c>
      <c r="N161" s="133" t="s">
        <v>45</v>
      </c>
      <c r="P161" s="134">
        <f>O161*H161</f>
        <v>0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126</v>
      </c>
      <c r="AT161" s="136" t="s">
        <v>121</v>
      </c>
      <c r="AU161" s="136" t="s">
        <v>90</v>
      </c>
      <c r="AY161" s="14" t="s">
        <v>118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4" t="s">
        <v>88</v>
      </c>
      <c r="BK161" s="137">
        <f>ROUND(I161*H161,2)</f>
        <v>0</v>
      </c>
      <c r="BL161" s="14" t="s">
        <v>126</v>
      </c>
      <c r="BM161" s="136" t="s">
        <v>233</v>
      </c>
    </row>
    <row r="162" spans="2:65" s="1" customFormat="1" ht="11.25">
      <c r="B162" s="29"/>
      <c r="D162" s="138" t="s">
        <v>128</v>
      </c>
      <c r="F162" s="139" t="s">
        <v>234</v>
      </c>
      <c r="I162" s="140"/>
      <c r="L162" s="29"/>
      <c r="M162" s="141"/>
      <c r="T162" s="53"/>
      <c r="AT162" s="14" t="s">
        <v>128</v>
      </c>
      <c r="AU162" s="14" t="s">
        <v>90</v>
      </c>
    </row>
    <row r="163" spans="2:65" s="12" customFormat="1" ht="11.25">
      <c r="B163" s="142"/>
      <c r="D163" s="143" t="s">
        <v>130</v>
      </c>
      <c r="E163" s="144" t="s">
        <v>1</v>
      </c>
      <c r="F163" s="145" t="s">
        <v>235</v>
      </c>
      <c r="H163" s="146">
        <v>103</v>
      </c>
      <c r="I163" s="147"/>
      <c r="L163" s="142"/>
      <c r="M163" s="148"/>
      <c r="T163" s="149"/>
      <c r="AT163" s="144" t="s">
        <v>130</v>
      </c>
      <c r="AU163" s="144" t="s">
        <v>90</v>
      </c>
      <c r="AV163" s="12" t="s">
        <v>90</v>
      </c>
      <c r="AW163" s="12" t="s">
        <v>36</v>
      </c>
      <c r="AX163" s="12" t="s">
        <v>88</v>
      </c>
      <c r="AY163" s="144" t="s">
        <v>118</v>
      </c>
    </row>
    <row r="164" spans="2:65" s="1" customFormat="1" ht="24.2" customHeight="1">
      <c r="B164" s="29"/>
      <c r="C164" s="150" t="s">
        <v>236</v>
      </c>
      <c r="D164" s="150" t="s">
        <v>115</v>
      </c>
      <c r="E164" s="151" t="s">
        <v>237</v>
      </c>
      <c r="F164" s="152" t="s">
        <v>238</v>
      </c>
      <c r="G164" s="153" t="s">
        <v>196</v>
      </c>
      <c r="H164" s="154">
        <v>118.45</v>
      </c>
      <c r="I164" s="155"/>
      <c r="J164" s="156">
        <f>ROUND(I164*H164,2)</f>
        <v>0</v>
      </c>
      <c r="K164" s="152" t="s">
        <v>125</v>
      </c>
      <c r="L164" s="157"/>
      <c r="M164" s="158" t="s">
        <v>1</v>
      </c>
      <c r="N164" s="159" t="s">
        <v>45</v>
      </c>
      <c r="P164" s="134">
        <f>O164*H164</f>
        <v>0</v>
      </c>
      <c r="Q164" s="134">
        <v>6.4000000000000005E-4</v>
      </c>
      <c r="R164" s="134">
        <f>Q164*H164</f>
        <v>7.5808000000000014E-2</v>
      </c>
      <c r="S164" s="134">
        <v>0</v>
      </c>
      <c r="T164" s="135">
        <f>S164*H164</f>
        <v>0</v>
      </c>
      <c r="AR164" s="136" t="s">
        <v>145</v>
      </c>
      <c r="AT164" s="136" t="s">
        <v>115</v>
      </c>
      <c r="AU164" s="136" t="s">
        <v>90</v>
      </c>
      <c r="AY164" s="14" t="s">
        <v>118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4" t="s">
        <v>88</v>
      </c>
      <c r="BK164" s="137">
        <f>ROUND(I164*H164,2)</f>
        <v>0</v>
      </c>
      <c r="BL164" s="14" t="s">
        <v>145</v>
      </c>
      <c r="BM164" s="136" t="s">
        <v>239</v>
      </c>
    </row>
    <row r="165" spans="2:65" s="12" customFormat="1" ht="11.25">
      <c r="B165" s="142"/>
      <c r="D165" s="143" t="s">
        <v>130</v>
      </c>
      <c r="E165" s="144" t="s">
        <v>1</v>
      </c>
      <c r="F165" s="145" t="s">
        <v>235</v>
      </c>
      <c r="H165" s="146">
        <v>103</v>
      </c>
      <c r="I165" s="147"/>
      <c r="L165" s="142"/>
      <c r="M165" s="148"/>
      <c r="T165" s="149"/>
      <c r="AT165" s="144" t="s">
        <v>130</v>
      </c>
      <c r="AU165" s="144" t="s">
        <v>90</v>
      </c>
      <c r="AV165" s="12" t="s">
        <v>90</v>
      </c>
      <c r="AW165" s="12" t="s">
        <v>36</v>
      </c>
      <c r="AX165" s="12" t="s">
        <v>88</v>
      </c>
      <c r="AY165" s="144" t="s">
        <v>118</v>
      </c>
    </row>
    <row r="166" spans="2:65" s="12" customFormat="1" ht="11.25">
      <c r="B166" s="142"/>
      <c r="D166" s="143" t="s">
        <v>130</v>
      </c>
      <c r="F166" s="145" t="s">
        <v>240</v>
      </c>
      <c r="H166" s="146">
        <v>118.45</v>
      </c>
      <c r="I166" s="147"/>
      <c r="L166" s="142"/>
      <c r="M166" s="148"/>
      <c r="T166" s="149"/>
      <c r="AT166" s="144" t="s">
        <v>130</v>
      </c>
      <c r="AU166" s="144" t="s">
        <v>90</v>
      </c>
      <c r="AV166" s="12" t="s">
        <v>90</v>
      </c>
      <c r="AW166" s="12" t="s">
        <v>4</v>
      </c>
      <c r="AX166" s="12" t="s">
        <v>88</v>
      </c>
      <c r="AY166" s="144" t="s">
        <v>118</v>
      </c>
    </row>
    <row r="167" spans="2:65" s="1" customFormat="1" ht="37.9" customHeight="1">
      <c r="B167" s="29"/>
      <c r="C167" s="125" t="s">
        <v>241</v>
      </c>
      <c r="D167" s="125" t="s">
        <v>121</v>
      </c>
      <c r="E167" s="126" t="s">
        <v>242</v>
      </c>
      <c r="F167" s="127" t="s">
        <v>243</v>
      </c>
      <c r="G167" s="128" t="s">
        <v>196</v>
      </c>
      <c r="H167" s="129">
        <v>103</v>
      </c>
      <c r="I167" s="130"/>
      <c r="J167" s="131">
        <f>ROUND(I167*H167,2)</f>
        <v>0</v>
      </c>
      <c r="K167" s="127" t="s">
        <v>125</v>
      </c>
      <c r="L167" s="29"/>
      <c r="M167" s="132" t="s">
        <v>1</v>
      </c>
      <c r="N167" s="133" t="s">
        <v>45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126</v>
      </c>
      <c r="AT167" s="136" t="s">
        <v>121</v>
      </c>
      <c r="AU167" s="136" t="s">
        <v>90</v>
      </c>
      <c r="AY167" s="14" t="s">
        <v>118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4" t="s">
        <v>88</v>
      </c>
      <c r="BK167" s="137">
        <f>ROUND(I167*H167,2)</f>
        <v>0</v>
      </c>
      <c r="BL167" s="14" t="s">
        <v>126</v>
      </c>
      <c r="BM167" s="136" t="s">
        <v>244</v>
      </c>
    </row>
    <row r="168" spans="2:65" s="1" customFormat="1" ht="11.25">
      <c r="B168" s="29"/>
      <c r="D168" s="138" t="s">
        <v>128</v>
      </c>
      <c r="F168" s="139" t="s">
        <v>245</v>
      </c>
      <c r="I168" s="140"/>
      <c r="L168" s="29"/>
      <c r="M168" s="141"/>
      <c r="T168" s="53"/>
      <c r="AT168" s="14" t="s">
        <v>128</v>
      </c>
      <c r="AU168" s="14" t="s">
        <v>90</v>
      </c>
    </row>
    <row r="169" spans="2:65" s="1" customFormat="1" ht="24.2" customHeight="1">
      <c r="B169" s="29"/>
      <c r="C169" s="150" t="s">
        <v>246</v>
      </c>
      <c r="D169" s="150" t="s">
        <v>115</v>
      </c>
      <c r="E169" s="151" t="s">
        <v>247</v>
      </c>
      <c r="F169" s="152" t="s">
        <v>248</v>
      </c>
      <c r="G169" s="153" t="s">
        <v>196</v>
      </c>
      <c r="H169" s="154">
        <v>108.15</v>
      </c>
      <c r="I169" s="155"/>
      <c r="J169" s="156">
        <f>ROUND(I169*H169,2)</f>
        <v>0</v>
      </c>
      <c r="K169" s="152" t="s">
        <v>125</v>
      </c>
      <c r="L169" s="157"/>
      <c r="M169" s="158" t="s">
        <v>1</v>
      </c>
      <c r="N169" s="159" t="s">
        <v>45</v>
      </c>
      <c r="P169" s="134">
        <f>O169*H169</f>
        <v>0</v>
      </c>
      <c r="Q169" s="134">
        <v>4.0000000000000002E-4</v>
      </c>
      <c r="R169" s="134">
        <f>Q169*H169</f>
        <v>4.3260000000000007E-2</v>
      </c>
      <c r="S169" s="134">
        <v>0</v>
      </c>
      <c r="T169" s="135">
        <f>S169*H169</f>
        <v>0</v>
      </c>
      <c r="AR169" s="136" t="s">
        <v>145</v>
      </c>
      <c r="AT169" s="136" t="s">
        <v>115</v>
      </c>
      <c r="AU169" s="136" t="s">
        <v>90</v>
      </c>
      <c r="AY169" s="14" t="s">
        <v>118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4" t="s">
        <v>88</v>
      </c>
      <c r="BK169" s="137">
        <f>ROUND(I169*H169,2)</f>
        <v>0</v>
      </c>
      <c r="BL169" s="14" t="s">
        <v>145</v>
      </c>
      <c r="BM169" s="136" t="s">
        <v>249</v>
      </c>
    </row>
    <row r="170" spans="2:65" s="12" customFormat="1" ht="11.25">
      <c r="B170" s="142"/>
      <c r="D170" s="143" t="s">
        <v>130</v>
      </c>
      <c r="E170" s="144" t="s">
        <v>1</v>
      </c>
      <c r="F170" s="145" t="s">
        <v>250</v>
      </c>
      <c r="H170" s="146">
        <v>103</v>
      </c>
      <c r="I170" s="147"/>
      <c r="L170" s="142"/>
      <c r="M170" s="148"/>
      <c r="T170" s="149"/>
      <c r="AT170" s="144" t="s">
        <v>130</v>
      </c>
      <c r="AU170" s="144" t="s">
        <v>90</v>
      </c>
      <c r="AV170" s="12" t="s">
        <v>90</v>
      </c>
      <c r="AW170" s="12" t="s">
        <v>36</v>
      </c>
      <c r="AX170" s="12" t="s">
        <v>88</v>
      </c>
      <c r="AY170" s="144" t="s">
        <v>118</v>
      </c>
    </row>
    <row r="171" spans="2:65" s="12" customFormat="1" ht="11.25">
      <c r="B171" s="142"/>
      <c r="D171" s="143" t="s">
        <v>130</v>
      </c>
      <c r="F171" s="145" t="s">
        <v>251</v>
      </c>
      <c r="H171" s="146">
        <v>108.15</v>
      </c>
      <c r="I171" s="147"/>
      <c r="L171" s="142"/>
      <c r="M171" s="148"/>
      <c r="T171" s="149"/>
      <c r="AT171" s="144" t="s">
        <v>130</v>
      </c>
      <c r="AU171" s="144" t="s">
        <v>90</v>
      </c>
      <c r="AV171" s="12" t="s">
        <v>90</v>
      </c>
      <c r="AW171" s="12" t="s">
        <v>4</v>
      </c>
      <c r="AX171" s="12" t="s">
        <v>88</v>
      </c>
      <c r="AY171" s="144" t="s">
        <v>118</v>
      </c>
    </row>
    <row r="172" spans="2:65" s="11" customFormat="1" ht="22.9" customHeight="1">
      <c r="B172" s="113"/>
      <c r="D172" s="114" t="s">
        <v>79</v>
      </c>
      <c r="E172" s="123" t="s">
        <v>252</v>
      </c>
      <c r="F172" s="123" t="s">
        <v>253</v>
      </c>
      <c r="I172" s="116"/>
      <c r="J172" s="124">
        <f>BK172</f>
        <v>0</v>
      </c>
      <c r="L172" s="113"/>
      <c r="M172" s="118"/>
      <c r="P172" s="119">
        <f>SUM(P173:P192)</f>
        <v>0</v>
      </c>
      <c r="R172" s="119">
        <f>SUM(R173:R192)</f>
        <v>14.700926322400001</v>
      </c>
      <c r="T172" s="120">
        <f>SUM(T173:T192)</f>
        <v>0</v>
      </c>
      <c r="AR172" s="114" t="s">
        <v>117</v>
      </c>
      <c r="AT172" s="121" t="s">
        <v>79</v>
      </c>
      <c r="AU172" s="121" t="s">
        <v>88</v>
      </c>
      <c r="AY172" s="114" t="s">
        <v>118</v>
      </c>
      <c r="BK172" s="122">
        <f>SUM(BK173:BK192)</f>
        <v>0</v>
      </c>
    </row>
    <row r="173" spans="2:65" s="1" customFormat="1" ht="62.65" customHeight="1">
      <c r="B173" s="29"/>
      <c r="C173" s="125" t="s">
        <v>254</v>
      </c>
      <c r="D173" s="125" t="s">
        <v>121</v>
      </c>
      <c r="E173" s="126" t="s">
        <v>255</v>
      </c>
      <c r="F173" s="127" t="s">
        <v>256</v>
      </c>
      <c r="G173" s="128" t="s">
        <v>196</v>
      </c>
      <c r="H173" s="129">
        <v>95</v>
      </c>
      <c r="I173" s="130"/>
      <c r="J173" s="131">
        <f>ROUND(I173*H173,2)</f>
        <v>0</v>
      </c>
      <c r="K173" s="127" t="s">
        <v>125</v>
      </c>
      <c r="L173" s="29"/>
      <c r="M173" s="132" t="s">
        <v>1</v>
      </c>
      <c r="N173" s="133" t="s">
        <v>45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126</v>
      </c>
      <c r="AT173" s="136" t="s">
        <v>121</v>
      </c>
      <c r="AU173" s="136" t="s">
        <v>90</v>
      </c>
      <c r="AY173" s="14" t="s">
        <v>118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4" t="s">
        <v>88</v>
      </c>
      <c r="BK173" s="137">
        <f>ROUND(I173*H173,2)</f>
        <v>0</v>
      </c>
      <c r="BL173" s="14" t="s">
        <v>126</v>
      </c>
      <c r="BM173" s="136" t="s">
        <v>257</v>
      </c>
    </row>
    <row r="174" spans="2:65" s="1" customFormat="1" ht="11.25">
      <c r="B174" s="29"/>
      <c r="D174" s="138" t="s">
        <v>128</v>
      </c>
      <c r="F174" s="139" t="s">
        <v>258</v>
      </c>
      <c r="I174" s="140"/>
      <c r="L174" s="29"/>
      <c r="M174" s="141"/>
      <c r="T174" s="53"/>
      <c r="AT174" s="14" t="s">
        <v>128</v>
      </c>
      <c r="AU174" s="14" t="s">
        <v>90</v>
      </c>
    </row>
    <row r="175" spans="2:65" s="1" customFormat="1" ht="55.5" customHeight="1">
      <c r="B175" s="29"/>
      <c r="C175" s="125" t="s">
        <v>259</v>
      </c>
      <c r="D175" s="125" t="s">
        <v>121</v>
      </c>
      <c r="E175" s="126" t="s">
        <v>260</v>
      </c>
      <c r="F175" s="127" t="s">
        <v>261</v>
      </c>
      <c r="G175" s="128" t="s">
        <v>196</v>
      </c>
      <c r="H175" s="129">
        <v>95</v>
      </c>
      <c r="I175" s="130"/>
      <c r="J175" s="131">
        <f>ROUND(I175*H175,2)</f>
        <v>0</v>
      </c>
      <c r="K175" s="127" t="s">
        <v>125</v>
      </c>
      <c r="L175" s="29"/>
      <c r="M175" s="132" t="s">
        <v>1</v>
      </c>
      <c r="N175" s="133" t="s">
        <v>45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126</v>
      </c>
      <c r="AT175" s="136" t="s">
        <v>121</v>
      </c>
      <c r="AU175" s="136" t="s">
        <v>90</v>
      </c>
      <c r="AY175" s="14" t="s">
        <v>118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4" t="s">
        <v>88</v>
      </c>
      <c r="BK175" s="137">
        <f>ROUND(I175*H175,2)</f>
        <v>0</v>
      </c>
      <c r="BL175" s="14" t="s">
        <v>126</v>
      </c>
      <c r="BM175" s="136" t="s">
        <v>262</v>
      </c>
    </row>
    <row r="176" spans="2:65" s="1" customFormat="1" ht="11.25">
      <c r="B176" s="29"/>
      <c r="D176" s="138" t="s">
        <v>128</v>
      </c>
      <c r="F176" s="139" t="s">
        <v>263</v>
      </c>
      <c r="I176" s="140"/>
      <c r="L176" s="29"/>
      <c r="M176" s="141"/>
      <c r="T176" s="53"/>
      <c r="AT176" s="14" t="s">
        <v>128</v>
      </c>
      <c r="AU176" s="14" t="s">
        <v>90</v>
      </c>
    </row>
    <row r="177" spans="2:65" s="1" customFormat="1" ht="24.2" customHeight="1">
      <c r="B177" s="29"/>
      <c r="C177" s="125" t="s">
        <v>264</v>
      </c>
      <c r="D177" s="125" t="s">
        <v>121</v>
      </c>
      <c r="E177" s="126" t="s">
        <v>265</v>
      </c>
      <c r="F177" s="127" t="s">
        <v>266</v>
      </c>
      <c r="G177" s="128" t="s">
        <v>267</v>
      </c>
      <c r="H177" s="129">
        <v>47.5</v>
      </c>
      <c r="I177" s="130"/>
      <c r="J177" s="131">
        <f>ROUND(I177*H177,2)</f>
        <v>0</v>
      </c>
      <c r="K177" s="127" t="s">
        <v>125</v>
      </c>
      <c r="L177" s="29"/>
      <c r="M177" s="132" t="s">
        <v>1</v>
      </c>
      <c r="N177" s="133" t="s">
        <v>45</v>
      </c>
      <c r="P177" s="134">
        <f>O177*H177</f>
        <v>0</v>
      </c>
      <c r="Q177" s="134">
        <v>0</v>
      </c>
      <c r="R177" s="134">
        <f>Q177*H177</f>
        <v>0</v>
      </c>
      <c r="S177" s="134">
        <v>0</v>
      </c>
      <c r="T177" s="135">
        <f>S177*H177</f>
        <v>0</v>
      </c>
      <c r="AR177" s="136" t="s">
        <v>126</v>
      </c>
      <c r="AT177" s="136" t="s">
        <v>121</v>
      </c>
      <c r="AU177" s="136" t="s">
        <v>90</v>
      </c>
      <c r="AY177" s="14" t="s">
        <v>118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4" t="s">
        <v>88</v>
      </c>
      <c r="BK177" s="137">
        <f>ROUND(I177*H177,2)</f>
        <v>0</v>
      </c>
      <c r="BL177" s="14" t="s">
        <v>126</v>
      </c>
      <c r="BM177" s="136" t="s">
        <v>268</v>
      </c>
    </row>
    <row r="178" spans="2:65" s="1" customFormat="1" ht="11.25">
      <c r="B178" s="29"/>
      <c r="D178" s="138" t="s">
        <v>128</v>
      </c>
      <c r="F178" s="139" t="s">
        <v>269</v>
      </c>
      <c r="I178" s="140"/>
      <c r="L178" s="29"/>
      <c r="M178" s="141"/>
      <c r="T178" s="53"/>
      <c r="AT178" s="14" t="s">
        <v>128</v>
      </c>
      <c r="AU178" s="14" t="s">
        <v>90</v>
      </c>
    </row>
    <row r="179" spans="2:65" s="12" customFormat="1" ht="11.25">
      <c r="B179" s="142"/>
      <c r="D179" s="143" t="s">
        <v>130</v>
      </c>
      <c r="E179" s="144" t="s">
        <v>1</v>
      </c>
      <c r="F179" s="145" t="s">
        <v>270</v>
      </c>
      <c r="H179" s="146">
        <v>47.5</v>
      </c>
      <c r="I179" s="147"/>
      <c r="L179" s="142"/>
      <c r="M179" s="148"/>
      <c r="T179" s="149"/>
      <c r="AT179" s="144" t="s">
        <v>130</v>
      </c>
      <c r="AU179" s="144" t="s">
        <v>90</v>
      </c>
      <c r="AV179" s="12" t="s">
        <v>90</v>
      </c>
      <c r="AW179" s="12" t="s">
        <v>36</v>
      </c>
      <c r="AX179" s="12" t="s">
        <v>88</v>
      </c>
      <c r="AY179" s="144" t="s">
        <v>118</v>
      </c>
    </row>
    <row r="180" spans="2:65" s="1" customFormat="1" ht="33" customHeight="1">
      <c r="B180" s="29"/>
      <c r="C180" s="125" t="s">
        <v>271</v>
      </c>
      <c r="D180" s="125" t="s">
        <v>121</v>
      </c>
      <c r="E180" s="126" t="s">
        <v>272</v>
      </c>
      <c r="F180" s="127" t="s">
        <v>273</v>
      </c>
      <c r="G180" s="128" t="s">
        <v>274</v>
      </c>
      <c r="H180" s="129">
        <v>0.6</v>
      </c>
      <c r="I180" s="130"/>
      <c r="J180" s="131">
        <f>ROUND(I180*H180,2)</f>
        <v>0</v>
      </c>
      <c r="K180" s="127" t="s">
        <v>125</v>
      </c>
      <c r="L180" s="29"/>
      <c r="M180" s="132" t="s">
        <v>1</v>
      </c>
      <c r="N180" s="133" t="s">
        <v>45</v>
      </c>
      <c r="P180" s="134">
        <f>O180*H180</f>
        <v>0</v>
      </c>
      <c r="Q180" s="134">
        <v>2.3010222040000001</v>
      </c>
      <c r="R180" s="134">
        <f>Q180*H180</f>
        <v>1.3806133224000001</v>
      </c>
      <c r="S180" s="134">
        <v>0</v>
      </c>
      <c r="T180" s="135">
        <f>S180*H180</f>
        <v>0</v>
      </c>
      <c r="AR180" s="136" t="s">
        <v>126</v>
      </c>
      <c r="AT180" s="136" t="s">
        <v>121</v>
      </c>
      <c r="AU180" s="136" t="s">
        <v>90</v>
      </c>
      <c r="AY180" s="14" t="s">
        <v>118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4" t="s">
        <v>88</v>
      </c>
      <c r="BK180" s="137">
        <f>ROUND(I180*H180,2)</f>
        <v>0</v>
      </c>
      <c r="BL180" s="14" t="s">
        <v>126</v>
      </c>
      <c r="BM180" s="136" t="s">
        <v>275</v>
      </c>
    </row>
    <row r="181" spans="2:65" s="1" customFormat="1" ht="11.25">
      <c r="B181" s="29"/>
      <c r="D181" s="138" t="s">
        <v>128</v>
      </c>
      <c r="F181" s="139" t="s">
        <v>276</v>
      </c>
      <c r="I181" s="140"/>
      <c r="L181" s="29"/>
      <c r="M181" s="141"/>
      <c r="T181" s="53"/>
      <c r="AT181" s="14" t="s">
        <v>128</v>
      </c>
      <c r="AU181" s="14" t="s">
        <v>90</v>
      </c>
    </row>
    <row r="182" spans="2:65" s="12" customFormat="1" ht="11.25">
      <c r="B182" s="142"/>
      <c r="D182" s="143" t="s">
        <v>130</v>
      </c>
      <c r="E182" s="144" t="s">
        <v>1</v>
      </c>
      <c r="F182" s="145" t="s">
        <v>277</v>
      </c>
      <c r="H182" s="146">
        <v>0.6</v>
      </c>
      <c r="I182" s="147"/>
      <c r="L182" s="142"/>
      <c r="M182" s="148"/>
      <c r="T182" s="149"/>
      <c r="AT182" s="144" t="s">
        <v>130</v>
      </c>
      <c r="AU182" s="144" t="s">
        <v>90</v>
      </c>
      <c r="AV182" s="12" t="s">
        <v>90</v>
      </c>
      <c r="AW182" s="12" t="s">
        <v>36</v>
      </c>
      <c r="AX182" s="12" t="s">
        <v>88</v>
      </c>
      <c r="AY182" s="144" t="s">
        <v>118</v>
      </c>
    </row>
    <row r="183" spans="2:65" s="1" customFormat="1" ht="37.9" customHeight="1">
      <c r="B183" s="29"/>
      <c r="C183" s="125" t="s">
        <v>278</v>
      </c>
      <c r="D183" s="125" t="s">
        <v>121</v>
      </c>
      <c r="E183" s="126" t="s">
        <v>279</v>
      </c>
      <c r="F183" s="127" t="s">
        <v>280</v>
      </c>
      <c r="G183" s="128" t="s">
        <v>196</v>
      </c>
      <c r="H183" s="129">
        <v>95</v>
      </c>
      <c r="I183" s="130"/>
      <c r="J183" s="131">
        <f>ROUND(I183*H183,2)</f>
        <v>0</v>
      </c>
      <c r="K183" s="127" t="s">
        <v>125</v>
      </c>
      <c r="L183" s="29"/>
      <c r="M183" s="132" t="s">
        <v>1</v>
      </c>
      <c r="N183" s="133" t="s">
        <v>45</v>
      </c>
      <c r="P183" s="134">
        <f>O183*H183</f>
        <v>0</v>
      </c>
      <c r="Q183" s="134">
        <v>0.14000000000000001</v>
      </c>
      <c r="R183" s="134">
        <f>Q183*H183</f>
        <v>13.3</v>
      </c>
      <c r="S183" s="134">
        <v>0</v>
      </c>
      <c r="T183" s="135">
        <f>S183*H183</f>
        <v>0</v>
      </c>
      <c r="AR183" s="136" t="s">
        <v>126</v>
      </c>
      <c r="AT183" s="136" t="s">
        <v>121</v>
      </c>
      <c r="AU183" s="136" t="s">
        <v>90</v>
      </c>
      <c r="AY183" s="14" t="s">
        <v>118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4" t="s">
        <v>88</v>
      </c>
      <c r="BK183" s="137">
        <f>ROUND(I183*H183,2)</f>
        <v>0</v>
      </c>
      <c r="BL183" s="14" t="s">
        <v>126</v>
      </c>
      <c r="BM183" s="136" t="s">
        <v>281</v>
      </c>
    </row>
    <row r="184" spans="2:65" s="1" customFormat="1" ht="11.25">
      <c r="B184" s="29"/>
      <c r="D184" s="138" t="s">
        <v>128</v>
      </c>
      <c r="F184" s="139" t="s">
        <v>282</v>
      </c>
      <c r="I184" s="140"/>
      <c r="L184" s="29"/>
      <c r="M184" s="141"/>
      <c r="T184" s="53"/>
      <c r="AT184" s="14" t="s">
        <v>128</v>
      </c>
      <c r="AU184" s="14" t="s">
        <v>90</v>
      </c>
    </row>
    <row r="185" spans="2:65" s="1" customFormat="1" ht="37.9" customHeight="1">
      <c r="B185" s="29"/>
      <c r="C185" s="125" t="s">
        <v>283</v>
      </c>
      <c r="D185" s="125" t="s">
        <v>121</v>
      </c>
      <c r="E185" s="126" t="s">
        <v>284</v>
      </c>
      <c r="F185" s="127" t="s">
        <v>285</v>
      </c>
      <c r="G185" s="128" t="s">
        <v>196</v>
      </c>
      <c r="H185" s="129">
        <v>95</v>
      </c>
      <c r="I185" s="130"/>
      <c r="J185" s="131">
        <f>ROUND(I185*H185,2)</f>
        <v>0</v>
      </c>
      <c r="K185" s="127" t="s">
        <v>125</v>
      </c>
      <c r="L185" s="29"/>
      <c r="M185" s="132" t="s">
        <v>1</v>
      </c>
      <c r="N185" s="133" t="s">
        <v>45</v>
      </c>
      <c r="P185" s="134">
        <f>O185*H185</f>
        <v>0</v>
      </c>
      <c r="Q185" s="134">
        <v>9.1799999999999995E-5</v>
      </c>
      <c r="R185" s="134">
        <f>Q185*H185</f>
        <v>8.7209999999999996E-3</v>
      </c>
      <c r="S185" s="134">
        <v>0</v>
      </c>
      <c r="T185" s="135">
        <f>S185*H185</f>
        <v>0</v>
      </c>
      <c r="AR185" s="136" t="s">
        <v>126</v>
      </c>
      <c r="AT185" s="136" t="s">
        <v>121</v>
      </c>
      <c r="AU185" s="136" t="s">
        <v>90</v>
      </c>
      <c r="AY185" s="14" t="s">
        <v>118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4" t="s">
        <v>88</v>
      </c>
      <c r="BK185" s="137">
        <f>ROUND(I185*H185,2)</f>
        <v>0</v>
      </c>
      <c r="BL185" s="14" t="s">
        <v>126</v>
      </c>
      <c r="BM185" s="136" t="s">
        <v>286</v>
      </c>
    </row>
    <row r="186" spans="2:65" s="1" customFormat="1" ht="11.25">
      <c r="B186" s="29"/>
      <c r="D186" s="138" t="s">
        <v>128</v>
      </c>
      <c r="F186" s="139" t="s">
        <v>287</v>
      </c>
      <c r="I186" s="140"/>
      <c r="L186" s="29"/>
      <c r="M186" s="141"/>
      <c r="T186" s="53"/>
      <c r="AT186" s="14" t="s">
        <v>128</v>
      </c>
      <c r="AU186" s="14" t="s">
        <v>90</v>
      </c>
    </row>
    <row r="187" spans="2:65" s="1" customFormat="1" ht="37.9" customHeight="1">
      <c r="B187" s="29"/>
      <c r="C187" s="125" t="s">
        <v>288</v>
      </c>
      <c r="D187" s="125" t="s">
        <v>121</v>
      </c>
      <c r="E187" s="126" t="s">
        <v>289</v>
      </c>
      <c r="F187" s="127" t="s">
        <v>290</v>
      </c>
      <c r="G187" s="128" t="s">
        <v>196</v>
      </c>
      <c r="H187" s="129">
        <v>16</v>
      </c>
      <c r="I187" s="130"/>
      <c r="J187" s="131">
        <f>ROUND(I187*H187,2)</f>
        <v>0</v>
      </c>
      <c r="K187" s="127" t="s">
        <v>125</v>
      </c>
      <c r="L187" s="29"/>
      <c r="M187" s="132" t="s">
        <v>1</v>
      </c>
      <c r="N187" s="133" t="s">
        <v>45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126</v>
      </c>
      <c r="AT187" s="136" t="s">
        <v>121</v>
      </c>
      <c r="AU187" s="136" t="s">
        <v>90</v>
      </c>
      <c r="AY187" s="14" t="s">
        <v>118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4" t="s">
        <v>88</v>
      </c>
      <c r="BK187" s="137">
        <f>ROUND(I187*H187,2)</f>
        <v>0</v>
      </c>
      <c r="BL187" s="14" t="s">
        <v>126</v>
      </c>
      <c r="BM187" s="136" t="s">
        <v>291</v>
      </c>
    </row>
    <row r="188" spans="2:65" s="1" customFormat="1" ht="11.25">
      <c r="B188" s="29"/>
      <c r="D188" s="138" t="s">
        <v>128</v>
      </c>
      <c r="F188" s="139" t="s">
        <v>292</v>
      </c>
      <c r="I188" s="140"/>
      <c r="L188" s="29"/>
      <c r="M188" s="141"/>
      <c r="T188" s="53"/>
      <c r="AT188" s="14" t="s">
        <v>128</v>
      </c>
      <c r="AU188" s="14" t="s">
        <v>90</v>
      </c>
    </row>
    <row r="189" spans="2:65" s="1" customFormat="1" ht="33" customHeight="1">
      <c r="B189" s="29"/>
      <c r="C189" s="150" t="s">
        <v>293</v>
      </c>
      <c r="D189" s="150" t="s">
        <v>115</v>
      </c>
      <c r="E189" s="151" t="s">
        <v>294</v>
      </c>
      <c r="F189" s="152" t="s">
        <v>295</v>
      </c>
      <c r="G189" s="153" t="s">
        <v>196</v>
      </c>
      <c r="H189" s="154">
        <v>16.8</v>
      </c>
      <c r="I189" s="155"/>
      <c r="J189" s="156">
        <f>ROUND(I189*H189,2)</f>
        <v>0</v>
      </c>
      <c r="K189" s="152" t="s">
        <v>125</v>
      </c>
      <c r="L189" s="157"/>
      <c r="M189" s="158" t="s">
        <v>1</v>
      </c>
      <c r="N189" s="159" t="s">
        <v>45</v>
      </c>
      <c r="P189" s="134">
        <f>O189*H189</f>
        <v>0</v>
      </c>
      <c r="Q189" s="134">
        <v>6.8999999999999997E-4</v>
      </c>
      <c r="R189" s="134">
        <f>Q189*H189</f>
        <v>1.1592E-2</v>
      </c>
      <c r="S189" s="134">
        <v>0</v>
      </c>
      <c r="T189" s="135">
        <f>S189*H189</f>
        <v>0</v>
      </c>
      <c r="AR189" s="136" t="s">
        <v>145</v>
      </c>
      <c r="AT189" s="136" t="s">
        <v>115</v>
      </c>
      <c r="AU189" s="136" t="s">
        <v>90</v>
      </c>
      <c r="AY189" s="14" t="s">
        <v>118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4" t="s">
        <v>88</v>
      </c>
      <c r="BK189" s="137">
        <f>ROUND(I189*H189,2)</f>
        <v>0</v>
      </c>
      <c r="BL189" s="14" t="s">
        <v>145</v>
      </c>
      <c r="BM189" s="136" t="s">
        <v>296</v>
      </c>
    </row>
    <row r="190" spans="2:65" s="12" customFormat="1" ht="11.25">
      <c r="B190" s="142"/>
      <c r="D190" s="143" t="s">
        <v>130</v>
      </c>
      <c r="F190" s="145" t="s">
        <v>297</v>
      </c>
      <c r="H190" s="146">
        <v>16.8</v>
      </c>
      <c r="I190" s="147"/>
      <c r="L190" s="142"/>
      <c r="M190" s="148"/>
      <c r="T190" s="149"/>
      <c r="AT190" s="144" t="s">
        <v>130</v>
      </c>
      <c r="AU190" s="144" t="s">
        <v>90</v>
      </c>
      <c r="AV190" s="12" t="s">
        <v>90</v>
      </c>
      <c r="AW190" s="12" t="s">
        <v>4</v>
      </c>
      <c r="AX190" s="12" t="s">
        <v>88</v>
      </c>
      <c r="AY190" s="144" t="s">
        <v>118</v>
      </c>
    </row>
    <row r="191" spans="2:65" s="1" customFormat="1" ht="33" customHeight="1">
      <c r="B191" s="29"/>
      <c r="C191" s="125" t="s">
        <v>298</v>
      </c>
      <c r="D191" s="125" t="s">
        <v>121</v>
      </c>
      <c r="E191" s="126" t="s">
        <v>299</v>
      </c>
      <c r="F191" s="127" t="s">
        <v>300</v>
      </c>
      <c r="G191" s="128" t="s">
        <v>301</v>
      </c>
      <c r="H191" s="129">
        <v>14.701000000000001</v>
      </c>
      <c r="I191" s="130"/>
      <c r="J191" s="131">
        <f>ROUND(I191*H191,2)</f>
        <v>0</v>
      </c>
      <c r="K191" s="127" t="s">
        <v>125</v>
      </c>
      <c r="L191" s="29"/>
      <c r="M191" s="132" t="s">
        <v>1</v>
      </c>
      <c r="N191" s="133" t="s">
        <v>45</v>
      </c>
      <c r="P191" s="134">
        <f>O191*H191</f>
        <v>0</v>
      </c>
      <c r="Q191" s="134">
        <v>0</v>
      </c>
      <c r="R191" s="134">
        <f>Q191*H191</f>
        <v>0</v>
      </c>
      <c r="S191" s="134">
        <v>0</v>
      </c>
      <c r="T191" s="135">
        <f>S191*H191</f>
        <v>0</v>
      </c>
      <c r="AR191" s="136" t="s">
        <v>126</v>
      </c>
      <c r="AT191" s="136" t="s">
        <v>121</v>
      </c>
      <c r="AU191" s="136" t="s">
        <v>90</v>
      </c>
      <c r="AY191" s="14" t="s">
        <v>118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4" t="s">
        <v>88</v>
      </c>
      <c r="BK191" s="137">
        <f>ROUND(I191*H191,2)</f>
        <v>0</v>
      </c>
      <c r="BL191" s="14" t="s">
        <v>126</v>
      </c>
      <c r="BM191" s="136" t="s">
        <v>302</v>
      </c>
    </row>
    <row r="192" spans="2:65" s="1" customFormat="1" ht="11.25">
      <c r="B192" s="29"/>
      <c r="D192" s="138" t="s">
        <v>128</v>
      </c>
      <c r="F192" s="139" t="s">
        <v>303</v>
      </c>
      <c r="I192" s="140"/>
      <c r="L192" s="29"/>
      <c r="M192" s="161"/>
      <c r="N192" s="162"/>
      <c r="O192" s="162"/>
      <c r="P192" s="162"/>
      <c r="Q192" s="162"/>
      <c r="R192" s="162"/>
      <c r="S192" s="162"/>
      <c r="T192" s="163"/>
      <c r="AT192" s="14" t="s">
        <v>128</v>
      </c>
      <c r="AU192" s="14" t="s">
        <v>90</v>
      </c>
    </row>
    <row r="193" spans="2:12" s="1" customFormat="1" ht="6.95" customHeight="1"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29"/>
    </row>
  </sheetData>
  <sheetProtection algorithmName="SHA-512" hashValue="pa1IjThj9EmTLXTbOr8lhNrEVoByJzRJkkiHJdOm4KaibJ9a6Ce6333UUNIzxUxtihW7upUrAQ5duoPLCNX5sg==" saltValue="MkSJqOW5VSnq+GFy9Oz2kgROJxNbMOwj38t/x3UiclcOX4QZsPvgqopTTPEjHu0k/CdP6oDzrqsv+m/j68Fuog==" spinCount="100000" sheet="1" objects="1" scenarios="1" formatColumns="0" formatRows="0" autoFilter="0"/>
  <autoFilter ref="C118:K192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100-000000000000}"/>
    <hyperlink ref="F126" r:id="rId2" xr:uid="{00000000-0004-0000-0100-000001000000}"/>
    <hyperlink ref="F129" r:id="rId3" xr:uid="{00000000-0004-0000-0100-000002000000}"/>
    <hyperlink ref="F132" r:id="rId4" xr:uid="{00000000-0004-0000-0100-000003000000}"/>
    <hyperlink ref="F139" r:id="rId5" xr:uid="{00000000-0004-0000-0100-000004000000}"/>
    <hyperlink ref="F142" r:id="rId6" xr:uid="{00000000-0004-0000-0100-000005000000}"/>
    <hyperlink ref="F145" r:id="rId7" xr:uid="{00000000-0004-0000-0100-000006000000}"/>
    <hyperlink ref="F148" r:id="rId8" xr:uid="{00000000-0004-0000-0100-000007000000}"/>
    <hyperlink ref="F154" r:id="rId9" xr:uid="{00000000-0004-0000-0100-000008000000}"/>
    <hyperlink ref="F156" r:id="rId10" xr:uid="{00000000-0004-0000-0100-000009000000}"/>
    <hyperlink ref="F162" r:id="rId11" xr:uid="{00000000-0004-0000-0100-00000A000000}"/>
    <hyperlink ref="F168" r:id="rId12" xr:uid="{00000000-0004-0000-0100-00000B000000}"/>
    <hyperlink ref="F174" r:id="rId13" xr:uid="{00000000-0004-0000-0100-00000C000000}"/>
    <hyperlink ref="F176" r:id="rId14" xr:uid="{00000000-0004-0000-0100-00000D000000}"/>
    <hyperlink ref="F178" r:id="rId15" xr:uid="{00000000-0004-0000-0100-00000E000000}"/>
    <hyperlink ref="F181" r:id="rId16" xr:uid="{00000000-0004-0000-0100-00000F000000}"/>
    <hyperlink ref="F184" r:id="rId17" xr:uid="{00000000-0004-0000-0100-000010000000}"/>
    <hyperlink ref="F186" r:id="rId18" xr:uid="{00000000-0004-0000-0100-000011000000}"/>
    <hyperlink ref="F188" r:id="rId19" xr:uid="{00000000-0004-0000-0100-000012000000}"/>
    <hyperlink ref="F192" r:id="rId20" xr:uid="{00000000-0004-0000-01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Titulní list </vt:lpstr>
      <vt:lpstr>Rekapitulace stavby</vt:lpstr>
      <vt:lpstr>SO 401 - Veřejné osvětlení</vt:lpstr>
      <vt:lpstr>'Rekapitulace stavby'!Názvy_tisku</vt:lpstr>
      <vt:lpstr>'SO 401 - Veřejné osvětlení'!Názvy_tisku</vt:lpstr>
      <vt:lpstr>'Rekapitulace stavby'!Oblast_tisku</vt:lpstr>
      <vt:lpstr>'SO 401 -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Švorba</dc:creator>
  <cp:lastModifiedBy>Petr ŠVORBA</cp:lastModifiedBy>
  <dcterms:created xsi:type="dcterms:W3CDTF">2025-04-30T13:00:10Z</dcterms:created>
  <dcterms:modified xsi:type="dcterms:W3CDTF">2025-05-19T10:25:26Z</dcterms:modified>
</cp:coreProperties>
</file>