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Kancelare\Chodby_schodiste_denni_mistnos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ně technické ..." sheetId="3" r:id="rId3"/>
    <sheet name="03 - Elektroinstalace" sheetId="4" r:id="rId4"/>
    <sheet name="04 - Vedlejší a ostatní n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část'!$C$90:$K$616</definedName>
    <definedName name="_xlnm.Print_Area" localSheetId="1">'01 - Stavební část'!$C$4:$J$39,'01 - Stavební část'!$C$45:$J$72,'01 - Stavební část'!$C$78:$K$616</definedName>
    <definedName name="_xlnm.Print_Titles" localSheetId="1">'01 - Stavební část'!$90:$90</definedName>
    <definedName name="_xlnm._FilterDatabase" localSheetId="2" hidden="1">'02 - Zdravotně technické ...'!$C$83:$K$202</definedName>
    <definedName name="_xlnm.Print_Area" localSheetId="2">'02 - Zdravotně technické ...'!$C$4:$J$39,'02 - Zdravotně technické ...'!$C$45:$J$65,'02 - Zdravotně technické ...'!$C$71:$K$202</definedName>
    <definedName name="_xlnm.Print_Titles" localSheetId="2">'02 - Zdravotně technické ...'!$83:$83</definedName>
    <definedName name="_xlnm._FilterDatabase" localSheetId="3" hidden="1">'03 - Elektroinstalace'!$C$84:$K$185</definedName>
    <definedName name="_xlnm.Print_Area" localSheetId="3">'03 - Elektroinstalace'!$C$4:$J$39,'03 - Elektroinstalace'!$C$45:$J$66,'03 - Elektroinstalace'!$C$72:$K$185</definedName>
    <definedName name="_xlnm.Print_Titles" localSheetId="3">'03 - Elektroinstalace'!$84:$84</definedName>
    <definedName name="_xlnm._FilterDatabase" localSheetId="4" hidden="1">'04 - Vedlejší a ostatní n...'!$C$84:$K$111</definedName>
    <definedName name="_xlnm.Print_Area" localSheetId="4">'04 - Vedlejší a ostatní n...'!$C$4:$J$39,'04 - Vedlejší a ostatní n...'!$C$45:$J$66,'04 - Vedlejší a ostatní n...'!$C$72:$K$111</definedName>
    <definedName name="_xlnm.Print_Titles" localSheetId="4">'04 - Vedlejší a ostatní n...'!$84:$84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99"/>
  <c r="BH99"/>
  <c r="BG99"/>
  <c r="BF99"/>
  <c r="T99"/>
  <c r="T98"/>
  <c r="R99"/>
  <c r="R98"/>
  <c r="P99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T87"/>
  <c r="R88"/>
  <c r="R87"/>
  <c r="P88"/>
  <c r="P87"/>
  <c r="J82"/>
  <c r="F81"/>
  <c r="F79"/>
  <c r="E77"/>
  <c r="J55"/>
  <c r="F54"/>
  <c r="F52"/>
  <c r="E50"/>
  <c r="J21"/>
  <c r="E21"/>
  <c r="J81"/>
  <c r="J20"/>
  <c r="J18"/>
  <c r="E18"/>
  <c r="F82"/>
  <c r="J17"/>
  <c r="J12"/>
  <c r="J79"/>
  <c r="E7"/>
  <c r="E75"/>
  <c i="1" r="AX57"/>
  <c i="4" r="J37"/>
  <c r="J36"/>
  <c i="1" r="AY57"/>
  <c i="4" r="J35"/>
  <c r="BI181"/>
  <c r="BH181"/>
  <c r="BG181"/>
  <c r="BF181"/>
  <c r="T181"/>
  <c r="R181"/>
  <c r="R175"/>
  <c r="P181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R88"/>
  <c r="P88"/>
  <c r="J82"/>
  <c r="F81"/>
  <c r="F79"/>
  <c r="E77"/>
  <c r="J55"/>
  <c r="F54"/>
  <c r="F52"/>
  <c r="E50"/>
  <c r="J21"/>
  <c r="E21"/>
  <c r="J81"/>
  <c r="J20"/>
  <c r="J18"/>
  <c r="E18"/>
  <c r="F82"/>
  <c r="J17"/>
  <c r="J12"/>
  <c r="J79"/>
  <c r="E7"/>
  <c r="E75"/>
  <c i="3" r="J37"/>
  <c r="J36"/>
  <c i="1" r="AY56"/>
  <c i="3" r="J35"/>
  <c i="1" r="AX56"/>
  <c i="3"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F80"/>
  <c r="F78"/>
  <c r="E76"/>
  <c r="J55"/>
  <c r="F54"/>
  <c r="F52"/>
  <c r="E50"/>
  <c r="J21"/>
  <c r="E21"/>
  <c r="J80"/>
  <c r="J20"/>
  <c r="J18"/>
  <c r="E18"/>
  <c r="F55"/>
  <c r="J17"/>
  <c r="J12"/>
  <c r="J78"/>
  <c r="E7"/>
  <c r="E74"/>
  <c i="2" r="J37"/>
  <c r="J36"/>
  <c i="1" r="AY55"/>
  <c i="2" r="J35"/>
  <c i="1" r="AX55"/>
  <c i="2" r="BI604"/>
  <c r="BH604"/>
  <c r="BG604"/>
  <c r="BF604"/>
  <c r="T604"/>
  <c r="R604"/>
  <c r="P604"/>
  <c r="BI591"/>
  <c r="BH591"/>
  <c r="BG591"/>
  <c r="BF591"/>
  <c r="T591"/>
  <c r="R591"/>
  <c r="P591"/>
  <c r="BI587"/>
  <c r="BH587"/>
  <c r="BG587"/>
  <c r="BF587"/>
  <c r="T587"/>
  <c r="R587"/>
  <c r="P587"/>
  <c r="BI584"/>
  <c r="BH584"/>
  <c r="BG584"/>
  <c r="BF584"/>
  <c r="T584"/>
  <c r="R584"/>
  <c r="P584"/>
  <c r="BI580"/>
  <c r="BH580"/>
  <c r="BG580"/>
  <c r="BF580"/>
  <c r="T580"/>
  <c r="R580"/>
  <c r="P580"/>
  <c r="BI577"/>
  <c r="BH577"/>
  <c r="BG577"/>
  <c r="BF577"/>
  <c r="T577"/>
  <c r="R577"/>
  <c r="P577"/>
  <c r="BI570"/>
  <c r="BH570"/>
  <c r="BG570"/>
  <c r="BF570"/>
  <c r="T570"/>
  <c r="R570"/>
  <c r="P570"/>
  <c r="BI557"/>
  <c r="BH557"/>
  <c r="BG557"/>
  <c r="BF557"/>
  <c r="T557"/>
  <c r="R557"/>
  <c r="P557"/>
  <c r="BI553"/>
  <c r="BH553"/>
  <c r="BG553"/>
  <c r="BF553"/>
  <c r="T553"/>
  <c r="R553"/>
  <c r="P553"/>
  <c r="BI548"/>
  <c r="BH548"/>
  <c r="BG548"/>
  <c r="BF548"/>
  <c r="T548"/>
  <c r="R548"/>
  <c r="P548"/>
  <c r="BI535"/>
  <c r="BH535"/>
  <c r="BG535"/>
  <c r="BF535"/>
  <c r="T535"/>
  <c r="R535"/>
  <c r="P535"/>
  <c r="BI530"/>
  <c r="BH530"/>
  <c r="BG530"/>
  <c r="BF530"/>
  <c r="T530"/>
  <c r="R530"/>
  <c r="P530"/>
  <c r="BI517"/>
  <c r="BH517"/>
  <c r="BG517"/>
  <c r="BF517"/>
  <c r="T517"/>
  <c r="R517"/>
  <c r="P517"/>
  <c r="BI513"/>
  <c r="BH513"/>
  <c r="BG513"/>
  <c r="BF513"/>
  <c r="T513"/>
  <c r="R513"/>
  <c r="P513"/>
  <c r="BI500"/>
  <c r="BH500"/>
  <c r="BG500"/>
  <c r="BF500"/>
  <c r="T500"/>
  <c r="R500"/>
  <c r="P500"/>
  <c r="BI496"/>
  <c r="BH496"/>
  <c r="BG496"/>
  <c r="BF496"/>
  <c r="T496"/>
  <c r="R496"/>
  <c r="P496"/>
  <c r="BI483"/>
  <c r="BH483"/>
  <c r="BG483"/>
  <c r="BF483"/>
  <c r="T483"/>
  <c r="R483"/>
  <c r="P483"/>
  <c r="BI479"/>
  <c r="BH479"/>
  <c r="BG479"/>
  <c r="BF479"/>
  <c r="T479"/>
  <c r="R479"/>
  <c r="P479"/>
  <c r="BI474"/>
  <c r="BH474"/>
  <c r="BG474"/>
  <c r="BF474"/>
  <c r="T474"/>
  <c r="R474"/>
  <c r="P474"/>
  <c r="BI470"/>
  <c r="BH470"/>
  <c r="BG470"/>
  <c r="BF470"/>
  <c r="T470"/>
  <c r="R470"/>
  <c r="P470"/>
  <c r="BI459"/>
  <c r="BH459"/>
  <c r="BG459"/>
  <c r="BF459"/>
  <c r="T459"/>
  <c r="R459"/>
  <c r="P459"/>
  <c r="BI455"/>
  <c r="BH455"/>
  <c r="BG455"/>
  <c r="BF455"/>
  <c r="T455"/>
  <c r="R455"/>
  <c r="P455"/>
  <c r="BI450"/>
  <c r="BH450"/>
  <c r="BG450"/>
  <c r="BF450"/>
  <c r="T450"/>
  <c r="R450"/>
  <c r="P450"/>
  <c r="BI445"/>
  <c r="BH445"/>
  <c r="BG445"/>
  <c r="BF445"/>
  <c r="T445"/>
  <c r="R445"/>
  <c r="P445"/>
  <c r="BI440"/>
  <c r="BH440"/>
  <c r="BG440"/>
  <c r="BF440"/>
  <c r="T440"/>
  <c r="R440"/>
  <c r="P440"/>
  <c r="BI436"/>
  <c r="BH436"/>
  <c r="BG436"/>
  <c r="BF436"/>
  <c r="T436"/>
  <c r="R436"/>
  <c r="P436"/>
  <c r="BI431"/>
  <c r="BH431"/>
  <c r="BG431"/>
  <c r="BF431"/>
  <c r="T431"/>
  <c r="R431"/>
  <c r="P431"/>
  <c r="BI418"/>
  <c r="BH418"/>
  <c r="BG418"/>
  <c r="BF418"/>
  <c r="T418"/>
  <c r="R418"/>
  <c r="P418"/>
  <c r="BI413"/>
  <c r="BH413"/>
  <c r="BG413"/>
  <c r="BF413"/>
  <c r="T413"/>
  <c r="R413"/>
  <c r="P413"/>
  <c r="BI400"/>
  <c r="BH400"/>
  <c r="BG400"/>
  <c r="BF400"/>
  <c r="T400"/>
  <c r="R400"/>
  <c r="P400"/>
  <c r="BI386"/>
  <c r="BH386"/>
  <c r="BG386"/>
  <c r="BF386"/>
  <c r="T386"/>
  <c r="R386"/>
  <c r="P386"/>
  <c r="BI381"/>
  <c r="BH381"/>
  <c r="BG381"/>
  <c r="BF381"/>
  <c r="T381"/>
  <c r="R381"/>
  <c r="P381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51"/>
  <c r="BH251"/>
  <c r="BG251"/>
  <c r="BF251"/>
  <c r="T251"/>
  <c r="R251"/>
  <c r="P251"/>
  <c r="BI240"/>
  <c r="BH240"/>
  <c r="BG240"/>
  <c r="BF240"/>
  <c r="T240"/>
  <c r="R240"/>
  <c r="P240"/>
  <c r="BI227"/>
  <c r="BH227"/>
  <c r="BG227"/>
  <c r="BF227"/>
  <c r="T227"/>
  <c r="R227"/>
  <c r="P227"/>
  <c r="BI222"/>
  <c r="BH222"/>
  <c r="BG222"/>
  <c r="BF222"/>
  <c r="T222"/>
  <c r="R222"/>
  <c r="P222"/>
  <c r="BI212"/>
  <c r="BH212"/>
  <c r="BG212"/>
  <c r="BF212"/>
  <c r="T212"/>
  <c r="R212"/>
  <c r="P212"/>
  <c r="BI207"/>
  <c r="BH207"/>
  <c r="BG207"/>
  <c r="BF207"/>
  <c r="T207"/>
  <c r="R207"/>
  <c r="P207"/>
  <c r="BI195"/>
  <c r="BH195"/>
  <c r="BG195"/>
  <c r="BF195"/>
  <c r="T195"/>
  <c r="R195"/>
  <c r="P195"/>
  <c r="BI192"/>
  <c r="BH192"/>
  <c r="BG192"/>
  <c r="BF192"/>
  <c r="T192"/>
  <c r="R192"/>
  <c r="P192"/>
  <c r="BI186"/>
  <c r="BH186"/>
  <c r="BG186"/>
  <c r="BF186"/>
  <c r="T186"/>
  <c r="R186"/>
  <c r="P186"/>
  <c r="BI173"/>
  <c r="BH173"/>
  <c r="BG173"/>
  <c r="BF173"/>
  <c r="T173"/>
  <c r="R173"/>
  <c r="P173"/>
  <c r="BI160"/>
  <c r="BH160"/>
  <c r="BG160"/>
  <c r="BF160"/>
  <c r="T160"/>
  <c r="R160"/>
  <c r="P160"/>
  <c r="BI155"/>
  <c r="BH155"/>
  <c r="BG155"/>
  <c r="BF155"/>
  <c r="T155"/>
  <c r="R155"/>
  <c r="P155"/>
  <c r="BI148"/>
  <c r="BH148"/>
  <c r="BG148"/>
  <c r="BF148"/>
  <c r="T148"/>
  <c r="R148"/>
  <c r="P148"/>
  <c r="BI143"/>
  <c r="BH143"/>
  <c r="BG143"/>
  <c r="BF143"/>
  <c r="T143"/>
  <c r="T142"/>
  <c r="R143"/>
  <c r="R142"/>
  <c r="P143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T93"/>
  <c r="R94"/>
  <c r="R93"/>
  <c r="P94"/>
  <c r="P93"/>
  <c r="J88"/>
  <c r="F87"/>
  <c r="F85"/>
  <c r="E83"/>
  <c r="J55"/>
  <c r="F54"/>
  <c r="F52"/>
  <c r="E50"/>
  <c r="J21"/>
  <c r="E21"/>
  <c r="J54"/>
  <c r="J20"/>
  <c r="J18"/>
  <c r="E18"/>
  <c r="F88"/>
  <c r="J17"/>
  <c r="J12"/>
  <c r="J85"/>
  <c r="E7"/>
  <c r="E48"/>
  <c i="1" r="L50"/>
  <c r="AM50"/>
  <c r="AM49"/>
  <c r="L49"/>
  <c r="AM47"/>
  <c r="L47"/>
  <c r="L45"/>
  <c r="L44"/>
  <c i="2" r="BK431"/>
  <c r="BK400"/>
  <c i="3" r="J138"/>
  <c i="2" r="BK368"/>
  <c i="4" r="BK158"/>
  <c i="2" r="BK483"/>
  <c i="4" r="BK141"/>
  <c i="2" r="J112"/>
  <c i="4" r="BK95"/>
  <c i="3" r="J153"/>
  <c r="BK165"/>
  <c i="2" r="J207"/>
  <c i="4" r="BK181"/>
  <c i="2" r="J186"/>
  <c i="3" r="BK123"/>
  <c r="J107"/>
  <c i="2" r="BK500"/>
  <c r="BK356"/>
  <c r="J318"/>
  <c r="J277"/>
  <c r="BK273"/>
  <c r="BK132"/>
  <c r="BK101"/>
  <c r="BK445"/>
  <c r="J335"/>
  <c r="BK227"/>
  <c i="3" r="J165"/>
  <c r="J111"/>
  <c i="2" r="J580"/>
  <c r="J445"/>
  <c r="J338"/>
  <c i="4" r="J95"/>
  <c r="J88"/>
  <c i="2" r="BK440"/>
  <c i="4" r="BK147"/>
  <c r="J121"/>
  <c i="3" r="BK159"/>
  <c r="BK156"/>
  <c i="5" r="BK95"/>
  <c i="4" r="BK156"/>
  <c i="3" r="BK120"/>
  <c r="J87"/>
  <c i="2" r="J557"/>
  <c r="J483"/>
  <c r="J413"/>
  <c r="BK360"/>
  <c r="J332"/>
  <c i="1" r="AS54"/>
  <c i="2" r="J341"/>
  <c i="4" r="BK138"/>
  <c r="J117"/>
  <c r="BK109"/>
  <c i="3" r="J176"/>
  <c r="J123"/>
  <c i="2" r="J535"/>
  <c r="BK129"/>
  <c i="4" r="J150"/>
  <c r="BK128"/>
  <c r="BK117"/>
  <c r="BK105"/>
  <c r="BK88"/>
  <c i="3" r="J181"/>
  <c r="BK179"/>
  <c r="J145"/>
  <c r="BK135"/>
  <c r="BK126"/>
  <c r="BK99"/>
  <c r="BK87"/>
  <c r="J120"/>
  <c i="2" r="J260"/>
  <c r="BK192"/>
  <c r="J136"/>
  <c r="BK436"/>
  <c r="BK308"/>
  <c r="BK251"/>
  <c r="BK413"/>
  <c r="BK335"/>
  <c r="J293"/>
  <c r="BK271"/>
  <c r="J240"/>
  <c r="BK139"/>
  <c r="BK107"/>
  <c r="J98"/>
  <c i="5" r="BK88"/>
  <c i="3" r="BK118"/>
  <c i="2" r="BK548"/>
  <c r="BK348"/>
  <c r="BK285"/>
  <c r="BK148"/>
  <c r="J553"/>
  <c r="BK260"/>
  <c i="3" r="J151"/>
  <c i="2" r="BK479"/>
  <c i="4" r="J176"/>
  <c r="BK163"/>
  <c r="BK98"/>
  <c i="2" r="J132"/>
  <c i="3" r="BK148"/>
  <c r="BK96"/>
  <c i="2" r="BK450"/>
  <c r="J353"/>
  <c r="J255"/>
  <c r="BK591"/>
  <c r="BK535"/>
  <c r="J321"/>
  <c i="4" r="J115"/>
  <c i="3" r="BK145"/>
  <c i="2" r="J139"/>
  <c i="4" r="BK130"/>
  <c r="BK115"/>
  <c i="3" r="BK198"/>
  <c r="BK171"/>
  <c r="BK138"/>
  <c r="J104"/>
  <c i="2" r="BK277"/>
  <c r="BK143"/>
  <c r="J368"/>
  <c r="BK288"/>
  <c r="J282"/>
  <c r="BK577"/>
  <c r="J356"/>
  <c r="J305"/>
  <c i="4" r="J132"/>
  <c r="BK112"/>
  <c i="3" r="J171"/>
  <c r="BK116"/>
  <c i="2" r="J160"/>
  <c i="4" r="BK135"/>
  <c i="3" r="BK161"/>
  <c r="BK173"/>
  <c i="2" r="J285"/>
  <c r="BK173"/>
  <c r="J107"/>
  <c r="J314"/>
  <c r="BK280"/>
  <c i="4" r="BK166"/>
  <c i="2" r="J360"/>
  <c r="BK338"/>
  <c r="J311"/>
  <c r="BK296"/>
  <c r="J273"/>
  <c r="BK255"/>
  <c r="J212"/>
  <c r="J155"/>
  <c r="BK126"/>
  <c r="J101"/>
  <c i="5" r="J107"/>
  <c i="4" r="J181"/>
  <c i="3" r="J129"/>
  <c i="2" r="J604"/>
  <c r="BK513"/>
  <c r="BK321"/>
  <c r="J288"/>
  <c r="J222"/>
  <c r="BK104"/>
  <c r="J500"/>
  <c r="J346"/>
  <c i="5" r="J99"/>
  <c i="3" r="BK163"/>
  <c r="J99"/>
  <c i="2" r="J455"/>
  <c r="BK351"/>
  <c i="5" r="J95"/>
  <c i="4" r="J92"/>
  <c i="2" r="J450"/>
  <c i="4" r="BK145"/>
  <c r="BK92"/>
  <c i="3" r="J161"/>
  <c i="2" r="J440"/>
  <c i="4" r="BK169"/>
  <c i="3" r="J141"/>
  <c r="BK111"/>
  <c i="2" r="BK517"/>
  <c r="BK459"/>
  <c r="BK346"/>
  <c r="BK314"/>
  <c r="J268"/>
  <c i="4" r="J156"/>
  <c i="2" r="BK557"/>
  <c r="J459"/>
  <c r="J329"/>
  <c i="4" r="BK172"/>
  <c i="2" r="J364"/>
  <c r="BK353"/>
  <c r="BK324"/>
  <c r="BK298"/>
  <c r="BK282"/>
  <c r="BK268"/>
  <c r="J251"/>
  <c r="J195"/>
  <c r="J143"/>
  <c i="3" r="J132"/>
  <c i="2" r="BK496"/>
  <c r="J431"/>
  <c r="BK341"/>
  <c r="BK222"/>
  <c r="J587"/>
  <c i="4" r="J128"/>
  <c r="BK102"/>
  <c i="3" r="BK90"/>
  <c i="2" r="BK155"/>
  <c i="3" r="J102"/>
  <c r="J168"/>
  <c i="2" r="BK587"/>
  <c r="BK386"/>
  <c r="BK291"/>
  <c i="4" r="J158"/>
  <c i="2" r="J351"/>
  <c r="BK305"/>
  <c r="J280"/>
  <c r="J265"/>
  <c r="J192"/>
  <c r="J129"/>
  <c r="J104"/>
  <c r="BK94"/>
  <c i="5" r="J92"/>
  <c i="3" r="J159"/>
  <c i="2" r="J591"/>
  <c r="BK364"/>
  <c r="J296"/>
  <c r="J275"/>
  <c r="J381"/>
  <c i="5" r="BK92"/>
  <c i="3" r="J93"/>
  <c i="2" r="BK418"/>
  <c i="4" r="J163"/>
  <c i="3" r="J198"/>
  <c i="4" r="BK124"/>
  <c i="3" r="BK168"/>
  <c i="2" r="J94"/>
  <c i="3" r="BK153"/>
  <c i="2" r="J577"/>
  <c r="J470"/>
  <c r="BK381"/>
  <c r="J400"/>
  <c r="BK332"/>
  <c r="J291"/>
  <c r="BK265"/>
  <c r="J227"/>
  <c r="BK136"/>
  <c r="BK112"/>
  <c r="BK98"/>
  <c i="5" r="BK103"/>
  <c i="4" r="BK152"/>
  <c i="3" r="BK114"/>
  <c i="2" r="BK530"/>
  <c r="J173"/>
  <c r="J548"/>
  <c r="BK311"/>
  <c i="3" r="BK187"/>
  <c i="2" r="J517"/>
  <c i="4" r="J172"/>
  <c i="3" r="J193"/>
  <c i="4" r="J130"/>
  <c i="3" r="BK176"/>
  <c i="2" r="J126"/>
  <c i="4" r="J152"/>
  <c i="2" r="BK604"/>
  <c r="J436"/>
  <c r="BK329"/>
  <c i="4" r="J166"/>
  <c i="2" r="J496"/>
  <c i="4" r="J147"/>
  <c r="BK119"/>
  <c i="3" r="J163"/>
  <c i="2" r="BK240"/>
  <c i="4" r="BK132"/>
  <c r="J119"/>
  <c r="J102"/>
  <c i="3" r="J187"/>
  <c r="BK151"/>
  <c r="J118"/>
  <c r="J90"/>
  <c i="2" r="J584"/>
  <c r="J148"/>
  <c r="J324"/>
  <c r="J479"/>
  <c i="4" r="J169"/>
  <c i="3" r="J114"/>
  <c i="5" r="J103"/>
  <c i="3" r="J179"/>
  <c i="4" r="J141"/>
  <c i="5" r="BK107"/>
  <c i="3" r="J156"/>
  <c r="BK102"/>
  <c i="2" r="J513"/>
  <c r="J474"/>
  <c r="J386"/>
  <c r="J348"/>
  <c r="J308"/>
  <c r="J271"/>
  <c i="4" r="BK176"/>
  <c i="2" r="BK584"/>
  <c r="BK553"/>
  <c r="BK470"/>
  <c r="BK343"/>
  <c i="4" r="J145"/>
  <c r="J138"/>
  <c i="3" r="BK181"/>
  <c i="2" r="BK186"/>
  <c i="4" r="BK121"/>
  <c r="J112"/>
  <c r="J98"/>
  <c i="3" r="BK193"/>
  <c r="BK184"/>
  <c r="J173"/>
  <c r="BK141"/>
  <c r="BK132"/>
  <c r="BK107"/>
  <c r="BK93"/>
  <c r="J116"/>
  <c i="2" r="BK212"/>
  <c r="BK160"/>
  <c r="BK474"/>
  <c r="BK318"/>
  <c r="J301"/>
  <c r="J418"/>
  <c r="J343"/>
  <c r="BK301"/>
  <c r="BK275"/>
  <c r="BK207"/>
  <c i="5" r="BK99"/>
  <c i="3" r="J135"/>
  <c i="2" r="J570"/>
  <c i="4" r="J105"/>
  <c i="3" r="J184"/>
  <c i="5" r="J88"/>
  <c i="3" r="J126"/>
  <c i="2" r="J298"/>
  <c r="BK580"/>
  <c r="J530"/>
  <c i="4" r="J135"/>
  <c i="3" r="J189"/>
  <c i="2" r="BK570"/>
  <c i="4" r="BK150"/>
  <c r="J124"/>
  <c r="J109"/>
  <c i="3" r="BK189"/>
  <c r="J148"/>
  <c r="BK129"/>
  <c r="J96"/>
  <c r="BK104"/>
  <c i="2" r="BK195"/>
  <c r="BK455"/>
  <c r="BK293"/>
  <c i="4" l="1" r="T175"/>
  <c r="P175"/>
  <c i="2" r="R147"/>
  <c r="T125"/>
  <c r="R254"/>
  <c i="3" r="R86"/>
  <c r="R144"/>
  <c i="2" r="P97"/>
  <c r="T97"/>
  <c r="P125"/>
  <c r="BK147"/>
  <c r="P254"/>
  <c r="BK359"/>
  <c r="J359"/>
  <c r="J68"/>
  <c r="P367"/>
  <c r="P516"/>
  <c r="R516"/>
  <c r="P556"/>
  <c i="3" r="T86"/>
  <c r="P110"/>
  <c r="P144"/>
  <c r="T192"/>
  <c i="2" r="BK254"/>
  <c r="J254"/>
  <c r="J67"/>
  <c r="T367"/>
  <c r="R556"/>
  <c i="3" r="P86"/>
  <c r="T110"/>
  <c r="BK192"/>
  <c r="J192"/>
  <c r="J64"/>
  <c i="2" r="BK97"/>
  <c r="J97"/>
  <c r="J62"/>
  <c r="P147"/>
  <c r="BK367"/>
  <c r="J367"/>
  <c r="J69"/>
  <c r="BK556"/>
  <c r="J556"/>
  <c r="J71"/>
  <c i="4" r="R87"/>
  <c r="P155"/>
  <c i="3" r="BK144"/>
  <c r="J144"/>
  <c r="J63"/>
  <c r="P192"/>
  <c i="4" r="R162"/>
  <c r="R161"/>
  <c i="3" r="BK86"/>
  <c r="J86"/>
  <c r="J61"/>
  <c r="R110"/>
  <c r="R192"/>
  <c i="4" r="T162"/>
  <c r="T161"/>
  <c i="2" r="BK125"/>
  <c r="J125"/>
  <c r="J63"/>
  <c r="T254"/>
  <c r="P359"/>
  <c r="R359"/>
  <c r="T359"/>
  <c r="BK516"/>
  <c r="J516"/>
  <c r="J70"/>
  <c r="T516"/>
  <c i="3" r="BK110"/>
  <c r="J110"/>
  <c r="J62"/>
  <c r="T144"/>
  <c i="4" r="P162"/>
  <c r="P161"/>
  <c i="2" r="R97"/>
  <c r="R92"/>
  <c r="R125"/>
  <c r="T147"/>
  <c r="T146"/>
  <c r="R367"/>
  <c r="T556"/>
  <c i="4" r="P87"/>
  <c r="P86"/>
  <c r="P85"/>
  <c i="1" r="AU57"/>
  <c i="4" r="BK162"/>
  <c r="J162"/>
  <c r="J64"/>
  <c r="T87"/>
  <c r="R155"/>
  <c i="5" r="R91"/>
  <c r="R86"/>
  <c r="R85"/>
  <c i="4" r="BK87"/>
  <c r="J87"/>
  <c r="J61"/>
  <c r="BK155"/>
  <c r="J155"/>
  <c r="J62"/>
  <c r="T155"/>
  <c i="5" r="BK91"/>
  <c r="J91"/>
  <c r="J62"/>
  <c r="P91"/>
  <c r="P86"/>
  <c r="P85"/>
  <c i="1" r="AU58"/>
  <c i="5" r="T91"/>
  <c r="T86"/>
  <c r="T85"/>
  <c i="2" r="BE277"/>
  <c r="BE285"/>
  <c r="BE305"/>
  <c r="BE348"/>
  <c r="BE356"/>
  <c r="BE360"/>
  <c r="BE440"/>
  <c r="BE445"/>
  <c r="BE450"/>
  <c r="BE591"/>
  <c r="F55"/>
  <c r="J87"/>
  <c r="BE94"/>
  <c r="BE101"/>
  <c r="BE155"/>
  <c r="BE251"/>
  <c r="BE268"/>
  <c i="3" r="BE145"/>
  <c r="BE148"/>
  <c r="BE184"/>
  <c i="2" r="BK93"/>
  <c r="J93"/>
  <c r="J61"/>
  <c r="BK142"/>
  <c r="J142"/>
  <c r="J64"/>
  <c i="3" r="J54"/>
  <c r="F81"/>
  <c r="BE90"/>
  <c r="BE93"/>
  <c r="BE118"/>
  <c r="BE120"/>
  <c r="BE123"/>
  <c r="BE126"/>
  <c r="BE151"/>
  <c r="BE153"/>
  <c r="BE161"/>
  <c r="BE163"/>
  <c r="BE198"/>
  <c i="4" r="E48"/>
  <c r="J52"/>
  <c r="J54"/>
  <c r="BE88"/>
  <c r="BE92"/>
  <c r="BE95"/>
  <c r="BE98"/>
  <c r="BE105"/>
  <c r="BE115"/>
  <c r="BE117"/>
  <c r="BE119"/>
  <c r="BE130"/>
  <c r="BE132"/>
  <c r="BE135"/>
  <c i="2" r="J52"/>
  <c r="BE143"/>
  <c r="BE195"/>
  <c r="BE212"/>
  <c r="BE222"/>
  <c r="BE273"/>
  <c r="BE513"/>
  <c r="BE604"/>
  <c i="3" r="E48"/>
  <c r="BE99"/>
  <c r="BE104"/>
  <c r="BE107"/>
  <c r="BE111"/>
  <c r="BE114"/>
  <c r="BE135"/>
  <c r="BE138"/>
  <c r="BE141"/>
  <c r="BE156"/>
  <c r="BE159"/>
  <c i="4" r="F55"/>
  <c r="BE121"/>
  <c r="BE124"/>
  <c r="BE138"/>
  <c i="2" r="BE308"/>
  <c r="BE332"/>
  <c r="BE335"/>
  <c r="BE351"/>
  <c r="BE368"/>
  <c r="BE459"/>
  <c r="BE470"/>
  <c r="BE479"/>
  <c r="BE496"/>
  <c r="BE500"/>
  <c r="BE517"/>
  <c r="BE535"/>
  <c r="BE553"/>
  <c r="BE557"/>
  <c r="BE577"/>
  <c i="4" r="BE152"/>
  <c r="BE169"/>
  <c i="5" r="BK87"/>
  <c r="J87"/>
  <c r="J61"/>
  <c i="2" r="BE104"/>
  <c r="BE126"/>
  <c r="BE129"/>
  <c r="BE132"/>
  <c r="BE136"/>
  <c r="BE265"/>
  <c r="BE288"/>
  <c r="BE296"/>
  <c r="BE321"/>
  <c r="BE324"/>
  <c r="BE418"/>
  <c r="BE548"/>
  <c r="BE587"/>
  <c i="3" r="J52"/>
  <c r="BE168"/>
  <c r="BE173"/>
  <c r="BE176"/>
  <c r="BE181"/>
  <c i="4" r="BK175"/>
  <c r="J175"/>
  <c r="J65"/>
  <c i="5" r="E48"/>
  <c r="BK102"/>
  <c r="J102"/>
  <c r="J64"/>
  <c r="J52"/>
  <c r="BE88"/>
  <c r="BE103"/>
  <c i="2" r="E81"/>
  <c r="BE455"/>
  <c i="3" r="BE171"/>
  <c r="BE179"/>
  <c i="4" r="BE112"/>
  <c r="BE128"/>
  <c r="BE141"/>
  <c r="BE145"/>
  <c r="BE147"/>
  <c r="BE150"/>
  <c r="BE156"/>
  <c r="BE166"/>
  <c i="5" r="J54"/>
  <c r="BE92"/>
  <c i="3" r="BE187"/>
  <c r="BE189"/>
  <c i="4" r="BE109"/>
  <c i="2" r="BE343"/>
  <c r="BE381"/>
  <c r="BE413"/>
  <c r="BE474"/>
  <c i="3" r="BE102"/>
  <c r="BE116"/>
  <c r="BE129"/>
  <c r="BE132"/>
  <c r="BE193"/>
  <c i="4" r="BE102"/>
  <c r="BE163"/>
  <c i="5" r="F55"/>
  <c i="2" r="BE186"/>
  <c r="BE192"/>
  <c r="BE280"/>
  <c r="BE282"/>
  <c r="BE341"/>
  <c r="BE364"/>
  <c r="BE386"/>
  <c r="BE431"/>
  <c r="BE483"/>
  <c r="BE530"/>
  <c r="BE570"/>
  <c r="BE580"/>
  <c r="BE584"/>
  <c i="5" r="BK106"/>
  <c r="J106"/>
  <c r="J65"/>
  <c i="2" r="BE112"/>
  <c r="BE139"/>
  <c r="BE207"/>
  <c r="BE240"/>
  <c r="BE298"/>
  <c r="BE301"/>
  <c r="BE329"/>
  <c r="BE338"/>
  <c r="BE436"/>
  <c i="3" r="BE87"/>
  <c r="BE96"/>
  <c r="BE165"/>
  <c i="5" r="BE99"/>
  <c r="BE107"/>
  <c i="2" r="BE98"/>
  <c r="BE107"/>
  <c r="BE148"/>
  <c r="BE160"/>
  <c r="BE173"/>
  <c r="BE227"/>
  <c r="BE255"/>
  <c r="BE260"/>
  <c r="BE271"/>
  <c r="BE275"/>
  <c r="BE291"/>
  <c r="BE293"/>
  <c r="BE311"/>
  <c r="BE314"/>
  <c r="BE318"/>
  <c r="BE346"/>
  <c r="BE353"/>
  <c r="BE400"/>
  <c i="4" r="BE158"/>
  <c r="BE172"/>
  <c r="BE176"/>
  <c r="BE181"/>
  <c i="5" r="BE95"/>
  <c r="BK98"/>
  <c r="J98"/>
  <c r="J63"/>
  <c r="J34"/>
  <c i="1" r="AW58"/>
  <c i="3" r="J34"/>
  <c i="1" r="AW56"/>
  <c i="3" r="F36"/>
  <c i="1" r="BC56"/>
  <c i="2" r="F37"/>
  <c i="1" r="BD55"/>
  <c i="2" r="F34"/>
  <c i="1" r="BA55"/>
  <c i="4" r="F37"/>
  <c i="1" r="BD57"/>
  <c i="5" r="F36"/>
  <c i="1" r="BC58"/>
  <c i="2" r="J34"/>
  <c i="1" r="AW55"/>
  <c i="4" r="F34"/>
  <c i="1" r="BA57"/>
  <c i="4" r="F35"/>
  <c i="1" r="BB57"/>
  <c i="3" r="F34"/>
  <c i="1" r="BA56"/>
  <c i="5" r="F37"/>
  <c i="1" r="BD58"/>
  <c i="3" r="F35"/>
  <c i="1" r="BB56"/>
  <c i="5" r="F35"/>
  <c i="1" r="BB58"/>
  <c i="5" r="F34"/>
  <c i="1" r="BA58"/>
  <c i="4" r="J34"/>
  <c i="1" r="AW57"/>
  <c i="2" r="F35"/>
  <c i="1" r="BB55"/>
  <c i="4" r="F36"/>
  <c i="1" r="BC57"/>
  <c i="3" r="F37"/>
  <c i="1" r="BD56"/>
  <c i="2" r="F36"/>
  <c i="1" r="BC55"/>
  <c i="3" l="1" r="P85"/>
  <c i="2" r="T92"/>
  <c r="T91"/>
  <c r="P92"/>
  <c i="4" r="T86"/>
  <c r="T85"/>
  <c r="R86"/>
  <c r="R85"/>
  <c i="3" r="T85"/>
  <c r="T84"/>
  <c i="2" r="BK146"/>
  <c r="J146"/>
  <c r="J65"/>
  <c r="P146"/>
  <c r="P91"/>
  <c i="1" r="AU55"/>
  <c i="3" r="P84"/>
  <c i="1" r="AU56"/>
  <c i="3" r="R85"/>
  <c r="R84"/>
  <c i="2" r="R146"/>
  <c r="R91"/>
  <c r="J147"/>
  <c r="J66"/>
  <c i="4" r="BK86"/>
  <c r="BK161"/>
  <c r="J161"/>
  <c r="J63"/>
  <c i="3" r="BK85"/>
  <c r="BK84"/>
  <c r="J84"/>
  <c i="2" r="BK92"/>
  <c r="J92"/>
  <c r="J60"/>
  <c i="5" r="BK86"/>
  <c r="J86"/>
  <c r="J60"/>
  <c i="1" r="BA54"/>
  <c r="AW54"/>
  <c r="AK30"/>
  <c r="BD54"/>
  <c r="W33"/>
  <c i="3" r="J33"/>
  <c i="1" r="AV56"/>
  <c r="AT56"/>
  <c i="4" r="J33"/>
  <c i="1" r="AV57"/>
  <c r="AT57"/>
  <c i="2" r="J33"/>
  <c i="1" r="AV55"/>
  <c r="AT55"/>
  <c i="3" r="F33"/>
  <c i="1" r="AZ56"/>
  <c i="2" r="F33"/>
  <c i="1" r="AZ55"/>
  <c i="5" r="J33"/>
  <c i="1" r="AV58"/>
  <c r="AT58"/>
  <c r="BC54"/>
  <c r="W32"/>
  <c r="BB54"/>
  <c r="AX54"/>
  <c i="5" r="F33"/>
  <c i="1" r="AZ58"/>
  <c i="4" r="F33"/>
  <c i="1" r="AZ57"/>
  <c i="3" r="J30"/>
  <c i="1" r="AG56"/>
  <c i="4" l="1" r="BK85"/>
  <c r="J85"/>
  <c r="J59"/>
  <c i="3" r="J39"/>
  <c r="J59"/>
  <c r="J85"/>
  <c r="J60"/>
  <c i="4" r="J86"/>
  <c r="J60"/>
  <c i="2" r="BK91"/>
  <c r="J91"/>
  <c i="5" r="BK85"/>
  <c r="J85"/>
  <c r="J59"/>
  <c i="1" r="AN56"/>
  <c i="2" r="J30"/>
  <c i="1" r="AG55"/>
  <c r="AN55"/>
  <c r="AY54"/>
  <c r="AZ54"/>
  <c r="W29"/>
  <c r="AU54"/>
  <c r="W30"/>
  <c r="W31"/>
  <c i="2" l="1" r="J39"/>
  <c r="J59"/>
  <c i="4" r="J30"/>
  <c i="1" r="AG57"/>
  <c r="AN57"/>
  <c r="AV54"/>
  <c r="AK29"/>
  <c i="5" r="J30"/>
  <c i="1" r="AG58"/>
  <c r="AN58"/>
  <c i="5" l="1" r="J39"/>
  <c i="4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<sst xmlns="http://schemas.openxmlformats.org/spreadsheetml/2006/main">
  <si>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</si>
  <si>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</si>
  <si>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</si>
  <si>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</si>
  <si>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</si>
  <si>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{05b19939-2478-468d-93ed-6e8ad4772851}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</si>
  <si>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</si>
  <si>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</si>
  <si>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</si>
  <si>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</si>
  <si>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</si>
  <si>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</si>
  <si>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</si>
  <si>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</si>
  <si>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20260125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</si>
  <si>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</si>
  <si>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</si>
  <si>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Dopravní podnik Karlovy Vary,Sportovní 656/1 - úpravy povrchů na chodbách,schodištích a denní místnosti admin.přístavby</t>
  </si>
  <si>
    <t>KSO:</t>
  </si>
  <si>
    <t/>
  </si>
  <si>
    <t>CC-CZ:</t>
  </si>
  <si>
    <t>Místo:</t>
  </si>
  <si>
    <t>Sportovní 656/1, Karlovy Vary</t>
  </si>
  <si>
    <t>Datum:</t>
  </si>
  <si>
    <t>25. 1. 2026</t>
  </si>
  <si>
    <t>Zadavatel:</t>
  </si>
  <si>
    <t>IČ:</t>
  </si>
  <si>
    <t>Dopravní podnik Karlovy Vary, a.s.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</si>
  <si>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</si>
  <si>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</si>
  <si>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</si>
  <si>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</si>
  <si>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</si>
  <si>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</si>
  <si>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</si>
  <si>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</si>
  <si>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</si>
  <si>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</si>
  <si>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</si>
  <si>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</si>
  <si>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</si>
  <si>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</si>
  <si>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</si>
  <si>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</si>
  <si>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</si>
  <si>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</si>
  <si>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</si>
  <si>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</si>
  <si>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</si>
  <si>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</si>
  <si>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</si>
  <si>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</si>
  <si>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</si>
  <si>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</si>
  <si>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</si>
  <si>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</si>
  <si>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</si>
  <si>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</si>
  <si>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</si>
  <si>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</si>
  <si>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</si>
  <si>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</si>
  <si>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</si>
  <si>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</si>
  <si>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</si>
  <si>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</si>
  <si>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</si>
  <si>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</si>
  <si>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</si>
  <si>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</si>
  <si>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</si>
  <si>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</si>
  <si>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</si>
  <si>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</si>
  <si>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</si>
  <si>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</si>
  <si>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</si>
  <si>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</si>
  <si>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</si>
  <si>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</si>
  <si>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</si>
  <si>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{3f70a5fd-004c-49c8-9a92-6454c3044a01}</t>
  </si>
  <si>
    <t>2</t>
  </si>
  <si>
    <t>02</t>
  </si>
  <si>
    <t>Zdravotně technické instalace</t>
  </si>
  <si>
    <t>{f8e414b9-dc6d-4283-af33-448fe08ba53b}</t>
  </si>
  <si>
    <t>03</t>
  </si>
  <si>
    <t>Elektroinstalace</t>
  </si>
  <si>
    <t>{db79c814-681d-450e-ba93-2d6f413ea61c}</t>
  </si>
  <si>
    <t>04</t>
  </si>
  <si>
    <t>Vedlejší a ostatní náklady</t>
  </si>
  <si>
    <t>{6cd9b8c8-1bd3-4738-bbb1-6363541c74b7}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</si>
  <si>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</si>
  <si>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</si>
  <si>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</si>
  <si>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</si>
  <si>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</si>
  <si>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</si>
  <si>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</si>
  <si>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</si>
  <si>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</si>
  <si>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</si>
  <si>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</si>
  <si>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</si>
  <si>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</si>
  <si>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</si>
  <si>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</si>
  <si>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</si>
  <si>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</si>
  <si>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</si>
  <si>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</si>
  <si>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</si>
  <si>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</si>
  <si>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</si>
  <si>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</si>
  <si>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</si>
  <si>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</si>
  <si>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</si>
  <si>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</si>
  <si>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</si>
  <si>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</si>
  <si>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</si>
  <si>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</si>
  <si>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</si>
  <si>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</si>
  <si>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</si>
  <si>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</si>
  <si>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</si>
  <si>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</si>
  <si>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</si>
  <si>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619991015</t>
  </si>
  <si>
    <t>Zakrytí podlahy absorpční textilií</t>
  </si>
  <si>
    <t>m2</t>
  </si>
  <si>
    <t>CS ÚRS 2026 01</t>
  </si>
  <si>
    <t>4</t>
  </si>
  <si>
    <t>-1275654778</t>
  </si>
  <si>
    <t>PP</t>
  </si>
  <si>
    <t>Zakrytí vnitřních ploch před znečištěním textilií absorpční včetně pozdějšího odkrytí podlah</t>
  </si>
  <si>
    <t>Online PSC</t>
  </si>
  <si>
    <t>https://podminky.urs.cz/item/CS_URS_2026_01/619991015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</si>
  <si>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</si>
  <si>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</si>
  <si>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</si>
  <si>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</si>
  <si>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-2147090789</t>
  </si>
  <si>
    <t>Lešení pomocné pracovní pro objekty pozemních staveb pro zatížení do 150 kg/m2, o výšce lešeňové podlahy do 1,9 m</t>
  </si>
  <si>
    <t>https://podminky.urs.cz/item/CS_URS_2026_01/949101111</t>
  </si>
  <si>
    <t>3</t>
  </si>
  <si>
    <t>949101112</t>
  </si>
  <si>
    <t>Lešení pomocné pro objekty pozemních staveb s lešeňovou podlahou v přes 1,9 do 3,5 m zatížení do 150 kg/m2</t>
  </si>
  <si>
    <t>-1632214864</t>
  </si>
  <si>
    <t>Lešení pomocné pracovní pro objekty pozemních staveb pro zatížení do 150 kg/m2, o výšce lešeňové podlahy přes 1,9 do 3,5 m</t>
  </si>
  <si>
    <t>https://podminky.urs.cz/item/CS_URS_2026_01/949101112</t>
  </si>
  <si>
    <t>952901111</t>
  </si>
  <si>
    <t>Vyčištění budov bytové a občanské výstavby při výšce podlaží do 4 m</t>
  </si>
  <si>
    <t>-413770003</t>
  </si>
  <si>
    <t>Vyčištění budov nebo objektů před předáním do užívání budov bytové nebo občanské výstavby, světlé výšky podlaží do 4 m</t>
  </si>
  <si>
    <t>https://podminky.urs.cz/item/CS_URS_2026_01/952901111</t>
  </si>
  <si>
    <t>5</t>
  </si>
  <si>
    <t>968062455</t>
  </si>
  <si>
    <t>Vybourání dřevěných dveřních zárubní pl do 2 m2</t>
  </si>
  <si>
    <t>-381788888</t>
  </si>
  <si>
    <t>Vybourání dřevěných rámů oken s křídly, dveřních zárubní, vrat, stěn, ostění nebo obkladů dveřních zárubní, plochy do 2 m2</t>
  </si>
  <si>
    <t>https://podminky.urs.cz/item/CS_URS_2026_01/968062455</t>
  </si>
  <si>
    <t>VV</t>
  </si>
  <si>
    <t>2*0,8</t>
  </si>
  <si>
    <t>Součet</t>
  </si>
  <si>
    <t>978035117</t>
  </si>
  <si>
    <t>Odstranění tenkovrstvé omítky tl do 2 mm obroušením v rozsahu přes 50 do 100 %</t>
  </si>
  <si>
    <t>1106509400</t>
  </si>
  <si>
    <t>Odstranění tenkovrstvých omítek nebo štuku tloušťky do 2 mm obroušením, rozsahu přes 50 do 100%</t>
  </si>
  <si>
    <t>https://podminky.urs.cz/item/CS_URS_2026_01/978035117</t>
  </si>
  <si>
    <t>3,1*2*2*22*0,32</t>
  </si>
  <si>
    <t>3,1*(2*2,9+2*1,4+1,3+1,6)</t>
  </si>
  <si>
    <t>3,1*(2*18,3+1,4)</t>
  </si>
  <si>
    <t>3,1*(4*2,9+4*1,5)</t>
  </si>
  <si>
    <t>3,1*(5*2,9+2*22,5)</t>
  </si>
  <si>
    <t>3,1*(1,2+1,5+1,4+1,7+1,3)</t>
  </si>
  <si>
    <t>3,1*(4*2,9+2*21,3)</t>
  </si>
  <si>
    <t>3,1*(4*1,5+2*3+2*5,9)</t>
  </si>
  <si>
    <t>-33*1*2,2</t>
  </si>
  <si>
    <t>997</t>
  </si>
  <si>
    <t>Doprava suti a vybouraných hmot</t>
  </si>
  <si>
    <t>7</t>
  </si>
  <si>
    <t>997013212</t>
  </si>
  <si>
    <t>Vnitrostaveništní doprava suti a vybouraných hmot pro budovy v přes 6 do 9 m ručně</t>
  </si>
  <si>
    <t>t</t>
  </si>
  <si>
    <t>1826065190</t>
  </si>
  <si>
    <t>Vnitrostaveništní doprava suti a vybouraných hmot vodorovně do 50 m s naložením ručně pro budovy a haly výšky přes 6 do 9 m</t>
  </si>
  <si>
    <t>https://podminky.urs.cz/item/CS_URS_2026_01/997013212</t>
  </si>
  <si>
    <t>8</t>
  </si>
  <si>
    <t>997013501</t>
  </si>
  <si>
    <t>Odvoz suti a vybouraných hmot na skládku nebo meziskládku do 1 km se složením</t>
  </si>
  <si>
    <t>963008375</t>
  </si>
  <si>
    <t>Odvoz suti a vybouraných hmot na skládku nebo meziskládku se složením, na vzdálenost do 1 km</t>
  </si>
  <si>
    <t>https://podminky.urs.cz/item/CS_URS_2026_01/997013501</t>
  </si>
  <si>
    <t>997013509</t>
  </si>
  <si>
    <t>Příplatek k odvozu suti a vybouraných hmot na skládku ZKD 1 km přes 1 km</t>
  </si>
  <si>
    <t>1315034720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</si>
  <si>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</si>
  <si>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</si>
  <si>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9,272*29</t>
  </si>
  <si>
    <t>10</t>
  </si>
  <si>
    <t>997013635</t>
  </si>
  <si>
    <t>Poplatek za uložení na skládce (skládkovné) komunálního odpadu kód odpadu 20 03 01</t>
  </si>
  <si>
    <t>445300410</t>
  </si>
  <si>
    <t>Poplatek za uložení stavebního odpadu na skládce (skládkovné) komunálního zatříděného do Katalogu odpadů pod kódem 20 03 01</t>
  </si>
  <si>
    <t>https://podminky.urs.cz/item/CS_URS_2026_01/997013635</t>
  </si>
  <si>
    <t>11</t>
  </si>
  <si>
    <t>997221612</t>
  </si>
  <si>
    <t>Nakládání vybouraných hmot na dopravní prostředky pro vodorovnou dopravu</t>
  </si>
  <si>
    <t>2111431468</t>
  </si>
  <si>
    <t>Nakládání na dopravní prostředky pro vodorovnou dopravu vybouraných hmot</t>
  </si>
  <si>
    <t>https://podminky.urs.cz/item/CS_URS_2026_01/997221612</t>
  </si>
  <si>
    <t>998</t>
  </si>
  <si>
    <t>Přesun hmot</t>
  </si>
  <si>
    <t>998018002</t>
  </si>
  <si>
    <t>Přesun hmot pro budovy ruční pro budovy v přes 6 do 12 m</t>
  </si>
  <si>
    <t>-556481262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</si>
  <si>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</si>
  <si>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https://podminky.urs.cz/item/CS_URS_2026_01/998018002</t>
  </si>
  <si>
    <t>PSV</t>
  </si>
  <si>
    <t>Práce a dodávky PSV</t>
  </si>
  <si>
    <t>763</t>
  </si>
  <si>
    <t>Konstrukce suché výstavby</t>
  </si>
  <si>
    <t>13</t>
  </si>
  <si>
    <t>763111723</t>
  </si>
  <si>
    <t>SDK příčka Al úhelník k ochraně rohů</t>
  </si>
  <si>
    <t>m</t>
  </si>
  <si>
    <t>16</t>
  </si>
  <si>
    <t>-1480644011</t>
  </si>
  <si>
    <t>Příčka ze sádrokartonových desek ostatní konstrukce a práce na příčkách ze sádrokartonových desek ochrana rohů úhelníky hliníkové</t>
  </si>
  <si>
    <t>https://podminky.urs.cz/item/CS_URS_2026_01/763111723</t>
  </si>
  <si>
    <t>lišta kolem obložkovou zárubní</t>
  </si>
  <si>
    <t>33*(2*1,1+2,2)</t>
  </si>
  <si>
    <t>6*(2*2,2+1,6)</t>
  </si>
  <si>
    <t>14</t>
  </si>
  <si>
    <t>763111811</t>
  </si>
  <si>
    <t>Demontáž SDK příčky s jednoduchou ocelovou nosnou konstrukcí opláštění jednoduché</t>
  </si>
  <si>
    <t>614091640</t>
  </si>
  <si>
    <t>Demontáž příček ze sádrokartonových desek s nosnou konstrukcí z ocelových profilů jednoduchých, opláštění jednoduché</t>
  </si>
  <si>
    <t>https://podminky.urs.cz/item/CS_URS_2026_01/763111811</t>
  </si>
  <si>
    <t>3,1*3-0,8*2</t>
  </si>
  <si>
    <t>15</t>
  </si>
  <si>
    <t>763121212</t>
  </si>
  <si>
    <t>SDK stěna předsazená deska 1xA tl 12,5 mm lepené na bochánky bez nosné kce</t>
  </si>
  <si>
    <t>-1287476522</t>
  </si>
  <si>
    <t>Stěna předsazená ze sádrokartonových desek bez nosné konstrukce jednoduše opláštěná deskou standardní A tl. 12,5 mm, lepenou na bochánky</t>
  </si>
  <si>
    <t>https://podminky.urs.cz/item/CS_URS_2026_01/763121212</t>
  </si>
  <si>
    <t>763121714</t>
  </si>
  <si>
    <t>SDK stěna předsazená základní penetrační nátěr</t>
  </si>
  <si>
    <t>1385987423</t>
  </si>
  <si>
    <t>Stěna předsazená ze sádrokartonových desek ostatní konstrukce a práce na předsazených stěnách ze sádrokartonových desek základní penetrační nátěr</t>
  </si>
  <si>
    <t>https://podminky.urs.cz/item/CS_URS_2026_01/763121714</t>
  </si>
  <si>
    <t>17</t>
  </si>
  <si>
    <t>76312171R</t>
  </si>
  <si>
    <t>SDK stěna předsazená úprava styku stěny a zárubně akrylátovým tmelem</t>
  </si>
  <si>
    <t>R-položka</t>
  </si>
  <si>
    <t>-608265976</t>
  </si>
  <si>
    <t>Stěna předsazená ze sádrokartonových desek ostatní konstrukce a práce na předsazených stěnách ze sádrokartonových desek úprava styku stěny a zárubně akrylátovým tmelem</t>
  </si>
  <si>
    <t>začištění spáry mezi lištou a obložkovou zárubní</t>
  </si>
  <si>
    <t>18</t>
  </si>
  <si>
    <t>763131821</t>
  </si>
  <si>
    <t>Demontáž SDK podhledu s dvouvrstvou nosnou kcí z ocelových profilů opláštění jednoduché</t>
  </si>
  <si>
    <t>-1022842380</t>
  </si>
  <si>
    <t>Demontáž podhledu nebo samostatného požárního předělu ze sádrokartonových desek s nosnou konstrukcí dvouvrstvou z ocelových profilů, opláštění jednoduché</t>
  </si>
  <si>
    <t>https://podminky.urs.cz/item/CS_URS_2026_01/763131821</t>
  </si>
  <si>
    <t>19</t>
  </si>
  <si>
    <t>76313581R</t>
  </si>
  <si>
    <t>Demontáž podhledu minerálního kazetového na roštu viditelném</t>
  </si>
  <si>
    <t>-2069547714</t>
  </si>
  <si>
    <t>Demontáž podhledu minerálního kazetového zavěšeného na roštu viditelném</t>
  </si>
  <si>
    <t>demontáž podhledu pro zpětnou montáž po úpravě</t>
  </si>
  <si>
    <t>2,9*1,4</t>
  </si>
  <si>
    <t>2,9*1,6</t>
  </si>
  <si>
    <t>27,45</t>
  </si>
  <si>
    <t>2*2,9*1,5</t>
  </si>
  <si>
    <t>2,9*(2,9+15,1+4,5)</t>
  </si>
  <si>
    <t>2,9*2*1,5</t>
  </si>
  <si>
    <t>2,9*(9,2+10,6+1,6)</t>
  </si>
  <si>
    <t>1,3*1,3</t>
  </si>
  <si>
    <t>20</t>
  </si>
  <si>
    <t>763182411</t>
  </si>
  <si>
    <t>SDK opláštění obvodu střešního okna hl do 0,5 m</t>
  </si>
  <si>
    <t>1155899394</t>
  </si>
  <si>
    <t>Výplně otvorů konstrukcí ze sádrokartonových desek opláštění obvodu (špalety) střešního okna z desek včetně Al rohu hloubky do 0,5 m</t>
  </si>
  <si>
    <t>https://podminky.urs.cz/item/CS_URS_2026_01/763182411</t>
  </si>
  <si>
    <t>2*4*1</t>
  </si>
  <si>
    <t>763431001</t>
  </si>
  <si>
    <t>Montáž minerálního podhledu s vyjímatelnými panely vel. do 0,36 m2 na zavěšený viditelný rošt</t>
  </si>
  <si>
    <t>-785221055</t>
  </si>
  <si>
    <t>Montáž podhledu minerálního včetně zavěšeného roštu viditelného s panely vyjímatelnými, velikosti panelů do 0,36 m2</t>
  </si>
  <si>
    <t>https://podminky.urs.cz/item/CS_URS_2026_01/763431001</t>
  </si>
  <si>
    <t>2,9*2,9</t>
  </si>
  <si>
    <t>8,73+8,32+16,94+13,76</t>
  </si>
  <si>
    <t>22</t>
  </si>
  <si>
    <t>M</t>
  </si>
  <si>
    <t>63126344</t>
  </si>
  <si>
    <t>panel akustický povrch porézní skelná tkanina hrana nezatřená rovná αw=0,30 viditelný rastr bílý tl 15mm</t>
  </si>
  <si>
    <t>32</t>
  </si>
  <si>
    <t>-1060577844</t>
  </si>
  <si>
    <t>47,75*1,1 'Přepočtené koeficientem množství</t>
  </si>
  <si>
    <t>23</t>
  </si>
  <si>
    <t>763431041</t>
  </si>
  <si>
    <t>Příplatek k montáži minerálního podhledu na zavěšený rošt za výšku zavěšení přes 0,5 do 1,0 m</t>
  </si>
  <si>
    <t>-1230651106</t>
  </si>
  <si>
    <t>Montáž podhledu minerálního včetně zavěšeného roštu Příplatek k cenám: za výšku zavěšení přes 0,5 do 1,0 m</t>
  </si>
  <si>
    <t>https://podminky.urs.cz/item/CS_URS_2026_01/763431041</t>
  </si>
  <si>
    <t>24</t>
  </si>
  <si>
    <t>763431201</t>
  </si>
  <si>
    <t>Napojení minerálního podhledu na stěnu obvodovou lištou</t>
  </si>
  <si>
    <t>-831590833</t>
  </si>
  <si>
    <t>Montáž podhledu minerálního napojení na stěnu lištou obvodovou</t>
  </si>
  <si>
    <t>https://podminky.urs.cz/item/CS_URS_2026_01/763431201</t>
  </si>
  <si>
    <t>2*2,9+2*1,4+1,3+1,6</t>
  </si>
  <si>
    <t>2*18,3+1,4</t>
  </si>
  <si>
    <t>4*2,9+4*1,5</t>
  </si>
  <si>
    <t>5*2,9+2*22,5</t>
  </si>
  <si>
    <t>1,2+1,5+1,4+1,7+1,3</t>
  </si>
  <si>
    <t>4*2,9+2*21,3</t>
  </si>
  <si>
    <t>4*1,5+2*3+2*5,9</t>
  </si>
  <si>
    <t>25</t>
  </si>
  <si>
    <t>998763512</t>
  </si>
  <si>
    <t>Přesun hmot procentní pro konstrukce montované z desek ruční v objektech v přes 6 do 12 m</t>
  </si>
  <si>
    <t>%</t>
  </si>
  <si>
    <t>-358623344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</si>
  <si>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</si>
  <si>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https://podminky.urs.cz/item/CS_URS_2026_01/998763512</t>
  </si>
  <si>
    <t>766</t>
  </si>
  <si>
    <t>Konstrukce truhlářské</t>
  </si>
  <si>
    <t>26</t>
  </si>
  <si>
    <t>766421811</t>
  </si>
  <si>
    <t>Demontáž truhlářského obložení podhledů z panelů plochy do 1,5 m2</t>
  </si>
  <si>
    <t>-1382104087</t>
  </si>
  <si>
    <t>Demontáž obložení podhledů panely, plochy do 1,5 m2</t>
  </si>
  <si>
    <t>https://podminky.urs.cz/item/CS_URS_2026_01/766421811</t>
  </si>
  <si>
    <t>27</t>
  </si>
  <si>
    <t>766421822</t>
  </si>
  <si>
    <t>Demontáž truhlářského obložení podhledů podkladových roštů</t>
  </si>
  <si>
    <t>1685709551</t>
  </si>
  <si>
    <t>Demontáž obložení podhledů podkladových roštů</t>
  </si>
  <si>
    <t>https://podminky.urs.cz/item/CS_URS_2026_01/766421822</t>
  </si>
  <si>
    <t>28</t>
  </si>
  <si>
    <t>766691851</t>
  </si>
  <si>
    <t>Demontáž prahů dveří jednokřídlových</t>
  </si>
  <si>
    <t>kus</t>
  </si>
  <si>
    <t>1006511242</t>
  </si>
  <si>
    <t>Demontáž ostatních truhlářských konstrukcí prahů dveří jednokřídlových</t>
  </si>
  <si>
    <t>https://podminky.urs.cz/item/CS_URS_2026_01/766691851</t>
  </si>
  <si>
    <t>29</t>
  </si>
  <si>
    <t>766811115</t>
  </si>
  <si>
    <t>Montáž korpusu kuchyňských skříněk spodních na nožičky š do 600 mm</t>
  </si>
  <si>
    <t>-2010487226</t>
  </si>
  <si>
    <t>Montáž kuchyňských linek korpusu spodních skříněk na nožičky (včetně vyrovnání), šířky jednoho dílu do 600 mm</t>
  </si>
  <si>
    <t>https://podminky.urs.cz/item/CS_URS_2026_01/766811115</t>
  </si>
  <si>
    <t>30</t>
  </si>
  <si>
    <t>55441001R</t>
  </si>
  <si>
    <t>skříňka s dvířky š 600mm včetně soklu</t>
  </si>
  <si>
    <t>351699035</t>
  </si>
  <si>
    <t>31</t>
  </si>
  <si>
    <t>55441002R</t>
  </si>
  <si>
    <t>skříňka s dvířky pro myčku š 600mm včetně soklu</t>
  </si>
  <si>
    <t>1678084332</t>
  </si>
  <si>
    <t>55441003R</t>
  </si>
  <si>
    <t>skříňka se zásuvkami š 600mm včetně soklu</t>
  </si>
  <si>
    <t>913764658</t>
  </si>
  <si>
    <t>33</t>
  </si>
  <si>
    <t>766811116</t>
  </si>
  <si>
    <t>Montáž korpusu kuchyňských skříněk spodních na nožičky š přes 600 do 1200 mm</t>
  </si>
  <si>
    <t>-1692742604</t>
  </si>
  <si>
    <t>Montáž kuchyňských linek korpusu spodních skříněk na nožičky (včetně vyrovnání), šířky jednoho dílu přes 600 do 1200 mm</t>
  </si>
  <si>
    <t>https://podminky.urs.cz/item/CS_URS_2026_01/766811116</t>
  </si>
  <si>
    <t>34</t>
  </si>
  <si>
    <t>55441005R</t>
  </si>
  <si>
    <t>skříňka se dvěma dvířky pod dřez š 800mm včetně soklu</t>
  </si>
  <si>
    <t>-1381149556</t>
  </si>
  <si>
    <t>35</t>
  </si>
  <si>
    <t>766811142</t>
  </si>
  <si>
    <t>Příplatek k montáži kuchyňských skříněk za usazení vestavěné myčky nádobí</t>
  </si>
  <si>
    <t>-204116028</t>
  </si>
  <si>
    <t>Montáž kuchyňských linek korpusu Příplatek k ceně za usazení vestavěných spotřebičů myčky nádobí</t>
  </si>
  <si>
    <t>https://podminky.urs.cz/item/CS_URS_2026_01/766811142</t>
  </si>
  <si>
    <t>36</t>
  </si>
  <si>
    <t>54245002</t>
  </si>
  <si>
    <t>myčka nádobí vestavná 14 souprav š 60cm</t>
  </si>
  <si>
    <t>1501622807</t>
  </si>
  <si>
    <t>"energetická třída A" 1</t>
  </si>
  <si>
    <t>37</t>
  </si>
  <si>
    <t>766811151</t>
  </si>
  <si>
    <t>Montáž korpusu kuchyňských skříněk horních na stěnu š do 600 mm</t>
  </si>
  <si>
    <t>-571982659</t>
  </si>
  <si>
    <t>Montáž kuchyňských linek korpusu horních skříněk šroubovaných na stěnu, šířky jednoho dílu do 600 mm</t>
  </si>
  <si>
    <t>https://podminky.urs.cz/item/CS_URS_2026_01/766811151</t>
  </si>
  <si>
    <t>38</t>
  </si>
  <si>
    <t>55441006R</t>
  </si>
  <si>
    <t>skříňka horní závěsná s dvířky š 600mm</t>
  </si>
  <si>
    <t>-1406999265</t>
  </si>
  <si>
    <t>39</t>
  </si>
  <si>
    <t>766811152</t>
  </si>
  <si>
    <t>Montáž korpusu kuchyňských skříněk horních na stěnu š přes 600 do 1200 mm</t>
  </si>
  <si>
    <t>1838349378</t>
  </si>
  <si>
    <t>Montáž kuchyňských linek korpusu horních skříněk šroubovaných na stěnu, šířky jednoho dílu přes 600 do 1200 mm</t>
  </si>
  <si>
    <t>https://podminky.urs.cz/item/CS_URS_2026_01/766811152</t>
  </si>
  <si>
    <t>40</t>
  </si>
  <si>
    <t>55441007R</t>
  </si>
  <si>
    <t>skříňka horní závěsná se dvěma dvířky š 800mm</t>
  </si>
  <si>
    <t>110348814</t>
  </si>
  <si>
    <t>41</t>
  </si>
  <si>
    <t>766811213</t>
  </si>
  <si>
    <t>Montáž kuchyňské pracovní desky bez výřezu dl přes 2000 do 4000 mm</t>
  </si>
  <si>
    <t>-142582080</t>
  </si>
  <si>
    <t>Montáž kuchyňských linek pracovní desky bez výřezu, délky jednoho dílu přes 2000 do 4000 mm</t>
  </si>
  <si>
    <t>https://podminky.urs.cz/item/CS_URS_2026_01/766811213</t>
  </si>
  <si>
    <t>42</t>
  </si>
  <si>
    <t>60722287R</t>
  </si>
  <si>
    <t>deska dřevotřísková laminovaná 2070x2800mm tl 28mm včetně ohranění</t>
  </si>
  <si>
    <t>1695479990</t>
  </si>
  <si>
    <t>0,7*2,6</t>
  </si>
  <si>
    <t>43</t>
  </si>
  <si>
    <t>766811221</t>
  </si>
  <si>
    <t>Příplatek k montáži kuchyňské pracovní desky za vyřezání otvoru</t>
  </si>
  <si>
    <t>-367297925</t>
  </si>
  <si>
    <t>Montáž kuchyňských linek pracovní desky Příplatek k ceně za vyřezání otvoru (včetně zaměření)</t>
  </si>
  <si>
    <t>https://podminky.urs.cz/item/CS_URS_2026_01/766811221</t>
  </si>
  <si>
    <t>44</t>
  </si>
  <si>
    <t>766811223</t>
  </si>
  <si>
    <t>Příplatek k montáži kuchyňské pracovní desky za usazení dřezu</t>
  </si>
  <si>
    <t>-946089128</t>
  </si>
  <si>
    <t>Montáž kuchyňských linek pracovní desky Příplatek k ceně za usazení dřezu (včetně silikonu)</t>
  </si>
  <si>
    <t>https://podminky.urs.cz/item/CS_URS_2026_01/766811223</t>
  </si>
  <si>
    <t>45</t>
  </si>
  <si>
    <t>766811233</t>
  </si>
  <si>
    <t>Montáž zádové desky kuchyňských linek bez výřezu dl přes 2000 do 4000 mm</t>
  </si>
  <si>
    <t>-847517484</t>
  </si>
  <si>
    <t>Montáž kuchyňských linek zádové desky bez výřezu, délky jednoho dílu přes 2000 do 4000 mm</t>
  </si>
  <si>
    <t>https://podminky.urs.cz/item/CS_URS_2026_01/766811233</t>
  </si>
  <si>
    <t>46</t>
  </si>
  <si>
    <t>60722286R</t>
  </si>
  <si>
    <t>deska dřevotřísková laminovaná 2070x2800mm tl 25mm včetně ohranění</t>
  </si>
  <si>
    <t>695791248</t>
  </si>
  <si>
    <t>0,6*2,6</t>
  </si>
  <si>
    <t>47</t>
  </si>
  <si>
    <t>766811239</t>
  </si>
  <si>
    <t>Příplatek k montáži zádové desky kuchyňských linek za vyřezání otvoru</t>
  </si>
  <si>
    <t>1267621719</t>
  </si>
  <si>
    <t>Montáž kuchyňských linek zádové desky Příplatek k ceně za vyřezání otvoru (včetně zaměření) např. na zásuvku</t>
  </si>
  <si>
    <t>https://podminky.urs.cz/item/CS_URS_2026_01/766811239</t>
  </si>
  <si>
    <t>48</t>
  </si>
  <si>
    <t>766811251</t>
  </si>
  <si>
    <t>Montáž poliček do kuchyňských skříněk spodních do předvrtaných dírek</t>
  </si>
  <si>
    <t>1525699570</t>
  </si>
  <si>
    <t>Montáž kuchyňských linek poliček do předvrtaných dírek spodních skříněk</t>
  </si>
  <si>
    <t>https://podminky.urs.cz/item/CS_URS_2026_01/766811251</t>
  </si>
  <si>
    <t>49</t>
  </si>
  <si>
    <t>60722283R</t>
  </si>
  <si>
    <t>deska dřevotřísková laminovaná 2070x2800mm tl 18mm včetně ohranění</t>
  </si>
  <si>
    <t>431319300</t>
  </si>
  <si>
    <t>2*0,6*0,6</t>
  </si>
  <si>
    <t>0,6*0,8</t>
  </si>
  <si>
    <t>50</t>
  </si>
  <si>
    <t>766811311</t>
  </si>
  <si>
    <t>Montáž plných dvířek na kuchyňských skříňkách spodních</t>
  </si>
  <si>
    <t>780076947</t>
  </si>
  <si>
    <t>Montáž kuchyňských linek dvířek spodních skříněk plných</t>
  </si>
  <si>
    <t>https://podminky.urs.cz/item/CS_URS_2026_01/766811311</t>
  </si>
  <si>
    <t>51</t>
  </si>
  <si>
    <t>766811351</t>
  </si>
  <si>
    <t>Montáž plných dvířek na kuchyňských skříňkách horních</t>
  </si>
  <si>
    <t>1645033886</t>
  </si>
  <si>
    <t>Montáž kuchyňských linek dvířek horních skříněk plných</t>
  </si>
  <si>
    <t>https://podminky.urs.cz/item/CS_URS_2026_01/766811351</t>
  </si>
  <si>
    <t>52</t>
  </si>
  <si>
    <t>766811411</t>
  </si>
  <si>
    <t>Montáž úchytů dvířek kuchyňských skříněk spodních</t>
  </si>
  <si>
    <t>-1687583962</t>
  </si>
  <si>
    <t>Montáž kuchyňských linek úchytů dvířek spodních skříněk</t>
  </si>
  <si>
    <t>https://podminky.urs.cz/item/CS_URS_2026_01/766811411</t>
  </si>
  <si>
    <t>53</t>
  </si>
  <si>
    <t>766811412</t>
  </si>
  <si>
    <t>Montáž úchytů dvířek kuchyňských skříněk horních</t>
  </si>
  <si>
    <t>-1261722356</t>
  </si>
  <si>
    <t>Montáž kuchyňských linek úchytů dvířek horních skříněk</t>
  </si>
  <si>
    <t>https://podminky.urs.cz/item/CS_URS_2026_01/766811412</t>
  </si>
  <si>
    <t>54</t>
  </si>
  <si>
    <t>54916402R</t>
  </si>
  <si>
    <t>kování nerez úchytka</t>
  </si>
  <si>
    <t>202805352</t>
  </si>
  <si>
    <t>55</t>
  </si>
  <si>
    <t>766811461</t>
  </si>
  <si>
    <t>Montáž výsuvů zásuvky</t>
  </si>
  <si>
    <t>1686355870</t>
  </si>
  <si>
    <t>Montáž kuchyňských linek zásuvek výsuvů</t>
  </si>
  <si>
    <t>https://podminky.urs.cz/item/CS_URS_2026_01/766811461</t>
  </si>
  <si>
    <t>56</t>
  </si>
  <si>
    <t>35889018R</t>
  </si>
  <si>
    <t>výsuv zásuvek</t>
  </si>
  <si>
    <t>-1370337699</t>
  </si>
  <si>
    <t>57</t>
  </si>
  <si>
    <t>766811462</t>
  </si>
  <si>
    <t>Montáž tlumiče zásuvky</t>
  </si>
  <si>
    <t>-1019393059</t>
  </si>
  <si>
    <t>Montáž kuchyňských linek zásuvek tlumiče</t>
  </si>
  <si>
    <t>https://podminky.urs.cz/item/CS_URS_2026_01/766811462</t>
  </si>
  <si>
    <t>58</t>
  </si>
  <si>
    <t>42900015R</t>
  </si>
  <si>
    <t>tlumič zásuvek</t>
  </si>
  <si>
    <t>1885000193</t>
  </si>
  <si>
    <t>59</t>
  </si>
  <si>
    <t>766812840</t>
  </si>
  <si>
    <t>Demontáž kuchyňských linek dřevěných nebo kovových dl přes 1,8 do 2,1 m</t>
  </si>
  <si>
    <t>816776387</t>
  </si>
  <si>
    <t>Demontáž kuchyňských linek dřevěných nebo kovových včetně skříněk uchycených na stěně, délky přes 1800 do 2100 mm</t>
  </si>
  <si>
    <t>https://podminky.urs.cz/item/CS_URS_2026_01/766812840</t>
  </si>
  <si>
    <t>60</t>
  </si>
  <si>
    <t>998766312</t>
  </si>
  <si>
    <t>Přesun hmot procentní pro kce truhlářské ruční v objektech v přes 6 do 12 m</t>
  </si>
  <si>
    <t>-1556282422</t>
  </si>
  <si>
    <t>Přesun hmot pro konstrukce truhlářské stanovený procentní sazbou (%) z ceny vodorovná dopravní vzdálenost do 50 m ruční (bez užití mechanizace) v objektech výšky přes 6 do 12 m</t>
  </si>
  <si>
    <t>https://podminky.urs.cz/item/CS_URS_2026_01/998766312</t>
  </si>
  <si>
    <t>767</t>
  </si>
  <si>
    <t>Konstrukce zámečnické</t>
  </si>
  <si>
    <t>61</t>
  </si>
  <si>
    <t>76789182R</t>
  </si>
  <si>
    <t>Demontáž krytu stěnového profilu</t>
  </si>
  <si>
    <t>825541917</t>
  </si>
  <si>
    <t>34*6,5</t>
  </si>
  <si>
    <t>62</t>
  </si>
  <si>
    <t>998767312</t>
  </si>
  <si>
    <t>Přesun hmot procentní pro zámečnické konstrukce ruční v objektech v přes 6 do 12 m</t>
  </si>
  <si>
    <t>-423682930</t>
  </si>
  <si>
    <t>Přesun hmot pro zámečnické konstrukce stanovený procentní sazbou (%) z ceny vodorovná dopravní vzdálenost do 50 m ruční (bez užití mechanizace) v objektech výšky přes 6 do 12 m</t>
  </si>
  <si>
    <t>https://podminky.urs.cz/item/CS_URS_2026_01/998767312</t>
  </si>
  <si>
    <t>771</t>
  </si>
  <si>
    <t>Podlahy z dlaždic</t>
  </si>
  <si>
    <t>63</t>
  </si>
  <si>
    <t>771111011</t>
  </si>
  <si>
    <t>Vysátí podkladu podlah před pokládkou dlažby</t>
  </si>
  <si>
    <t>1226381364</t>
  </si>
  <si>
    <t>Příprava podkladu před provedením dlažby vysátí podlah</t>
  </si>
  <si>
    <t>https://podminky.urs.cz/item/CS_URS_2026_01/771111011</t>
  </si>
  <si>
    <t>8,73+8,32+2,13+0,3</t>
  </si>
  <si>
    <t>64</t>
  </si>
  <si>
    <t>771111013</t>
  </si>
  <si>
    <t>Vysátí podkladu schodiště před pokládkou dlažby</t>
  </si>
  <si>
    <t>-1255919392</t>
  </si>
  <si>
    <t>Příprava podkladu před provedením dlažby vysátí schodiště</t>
  </si>
  <si>
    <t>https://podminky.urs.cz/item/CS_URS_2026_01/771111013</t>
  </si>
  <si>
    <t>2*22*1,4*(0,16+0,32)</t>
  </si>
  <si>
    <t>65</t>
  </si>
  <si>
    <t>771121011</t>
  </si>
  <si>
    <t>Nátěr penetrační na podlahu</t>
  </si>
  <si>
    <t>-2011532769</t>
  </si>
  <si>
    <t>Příprava podkladu před provedením dlažby nátěr penetrační na podlahu</t>
  </si>
  <si>
    <t>https://podminky.urs.cz/item/CS_URS_2026_01/771121011</t>
  </si>
  <si>
    <t>66</t>
  </si>
  <si>
    <t>771121027</t>
  </si>
  <si>
    <t>Broušení stávajícího podkladu před pokládkou dlažby diamantovým kotoučem</t>
  </si>
  <si>
    <t>766228649</t>
  </si>
  <si>
    <t>Příprava podkladu před provedením dlažby broušení podlah stávajícího podkladu pro odstranění nerovností (diamantovým kotoučem)</t>
  </si>
  <si>
    <t>https://podminky.urs.cz/item/CS_URS_2026_01/771121027</t>
  </si>
  <si>
    <t>67</t>
  </si>
  <si>
    <t>771121037</t>
  </si>
  <si>
    <t>Broušení stávajícího podkladu před pokládkou dlažby na schodišťových stupních diamantovým kotoučem</t>
  </si>
  <si>
    <t>-2004969813</t>
  </si>
  <si>
    <t>Příprava podkladu před provedením dlažby broušení schodišť stávajícího podkladu pro odstranění nerovností (diamantovým kotoučem)</t>
  </si>
  <si>
    <t>https://podminky.urs.cz/item/CS_URS_2026_01/771121037</t>
  </si>
  <si>
    <t>68</t>
  </si>
  <si>
    <t>771151023</t>
  </si>
  <si>
    <t>Samonivelační stěrka podlah pevnosti 30 MPa tl přes 5 do 8 mm</t>
  </si>
  <si>
    <t>-12271567</t>
  </si>
  <si>
    <t>Příprava podkladu před provedením dlažby samonivelační stěrka min. pevnosti 30 MPa, tloušťky přes 5 do 8 mm</t>
  </si>
  <si>
    <t>https://podminky.urs.cz/item/CS_URS_2026_01/771151023</t>
  </si>
  <si>
    <t>69</t>
  </si>
  <si>
    <t>771161022</t>
  </si>
  <si>
    <t>Montáž profilu pro schodové hrany nebo ukončení dlažby</t>
  </si>
  <si>
    <t>46817859</t>
  </si>
  <si>
    <t>Příprava podkladu před provedením dlažby montáž profilu ukončujícího profilu pro schodové hrany a ukončení dlažby</t>
  </si>
  <si>
    <t>https://podminky.urs.cz/item/CS_URS_2026_01/771161022</t>
  </si>
  <si>
    <t>2*22*1,4</t>
  </si>
  <si>
    <t>70</t>
  </si>
  <si>
    <t>59054144</t>
  </si>
  <si>
    <t>profil schodový protiskluzový ušlechtilá ocel V2A R10 V6 11x1000mm</t>
  </si>
  <si>
    <t>1640770496</t>
  </si>
  <si>
    <t>61,6</t>
  </si>
  <si>
    <t>61,6*1,1 'Přepočtené koeficientem množství</t>
  </si>
  <si>
    <t>71</t>
  </si>
  <si>
    <t>771274113</t>
  </si>
  <si>
    <t>Montáž obkladů stupnic z dlaždic keramických hladkých lepených cementovým flexibilním lepidlem š přes 250 do 300 mm</t>
  </si>
  <si>
    <t>-1636718106</t>
  </si>
  <si>
    <t>Montáž obkladů schodišť z dlaždic keramických lepených cementovým flexibilním lepidlem stupnic hladkých, šířky přes 250 do 300 mm</t>
  </si>
  <si>
    <t>https://podminky.urs.cz/item/CS_URS_2026_01/771274113</t>
  </si>
  <si>
    <t>72</t>
  </si>
  <si>
    <t>59761116</t>
  </si>
  <si>
    <t>dlažba keramická slinutá mrazuvzdorná R9 povrch hladký/matný tl do 10mm přes 2 do 4ks/m2</t>
  </si>
  <si>
    <t>596126177</t>
  </si>
  <si>
    <t>2*22*1,4*0,32</t>
  </si>
  <si>
    <t>19,712*1,1 'Přepočtené koeficientem množství</t>
  </si>
  <si>
    <t>73</t>
  </si>
  <si>
    <t>771274232</t>
  </si>
  <si>
    <t>Montáž obkladů podstupnic z dlaždic keramických hladkých lepených cementovým flexibilním lepidlem v přes 150 do 200 mm</t>
  </si>
  <si>
    <t>-167663054</t>
  </si>
  <si>
    <t>Montáž obkladů schodišť z dlaždic keramických lepených cementovým flexibilním lepidlem podstupnic hladkých, výšky přes 150 do 200 mm</t>
  </si>
  <si>
    <t>https://podminky.urs.cz/item/CS_URS_2026_01/771274232</t>
  </si>
  <si>
    <t>74</t>
  </si>
  <si>
    <t>944563797</t>
  </si>
  <si>
    <t>2*22*1,4*0,16</t>
  </si>
  <si>
    <t>75</t>
  </si>
  <si>
    <t>771474112</t>
  </si>
  <si>
    <t>Montáž soklů z dlaždic keramických rovných lepených cementovým flexibilním lepidlem v přes 65 do 90 mm</t>
  </si>
  <si>
    <t>188387786</t>
  </si>
  <si>
    <t>Montáž soklů z dlaždic keramických lepených cementovým flexibilním lepidlem rovných, výšky přes 65 do 90 mm</t>
  </si>
  <si>
    <t>https://podminky.urs.cz/item/CS_URS_2026_01/771474112</t>
  </si>
  <si>
    <t>76</t>
  </si>
  <si>
    <t>59761184</t>
  </si>
  <si>
    <t>sokl keramický mrazuvzdorný povrch hladký/matný tl do 10mm výšky přes 65 do 90mm</t>
  </si>
  <si>
    <t>2094748600</t>
  </si>
  <si>
    <t>211,7</t>
  </si>
  <si>
    <t>211,7*1,1 'Přepočtené koeficientem množství</t>
  </si>
  <si>
    <t>77</t>
  </si>
  <si>
    <t>771474132</t>
  </si>
  <si>
    <t>Montáž soklů z dlaždic keramických schodišťových stupňovitých lepených cementovým flexibilním lepidlem v přes 65 do 90 mm</t>
  </si>
  <si>
    <t>-72146871</t>
  </si>
  <si>
    <t>Montáž soklů z dlaždic keramických lepených cementovým flexibilním lepidlem schodišťových stupňovitých, výšky přes 65 do 90 mm</t>
  </si>
  <si>
    <t>https://podminky.urs.cz/item/CS_URS_2026_01/771474132</t>
  </si>
  <si>
    <t>2*2*22*(0,16+0,32)</t>
  </si>
  <si>
    <t>78</t>
  </si>
  <si>
    <t>1715957804</t>
  </si>
  <si>
    <t>42,24</t>
  </si>
  <si>
    <t>42,24*1,1 'Přepočtené koeficientem množství</t>
  </si>
  <si>
    <t>79</t>
  </si>
  <si>
    <t>771574413</t>
  </si>
  <si>
    <t>Montáž podlah keramických hladkých lepených cementovým flexibilním lepidlem přes 2 do 4 ks/m2</t>
  </si>
  <si>
    <t>-320110744</t>
  </si>
  <si>
    <t>Montáž podlah z dlaždic keramických lepených cementovým flexibilním lepidlem hladkých, tloušťky do 10 mm přes 2 do 4 ks/m2</t>
  </si>
  <si>
    <t>https://podminky.urs.cz/item/CS_URS_2026_01/771574413</t>
  </si>
  <si>
    <t>80</t>
  </si>
  <si>
    <t>-745871982</t>
  </si>
  <si>
    <t>202,03</t>
  </si>
  <si>
    <t>202,03*1,15 'Přepočtené koeficientem množství</t>
  </si>
  <si>
    <t>81</t>
  </si>
  <si>
    <t>771591115</t>
  </si>
  <si>
    <t>Podlahy spárování silikonem</t>
  </si>
  <si>
    <t>858102917</t>
  </si>
  <si>
    <t>Podlahy - dokončovací práce spárování silikonem</t>
  </si>
  <si>
    <t>https://podminky.urs.cz/item/CS_URS_2026_01/771591115</t>
  </si>
  <si>
    <t>82</t>
  </si>
  <si>
    <t>998771312</t>
  </si>
  <si>
    <t>Přesun hmot procentní pro podlahy z dlaždic ruční v objektech v přes 6 do 12 m</t>
  </si>
  <si>
    <t>1178073084</t>
  </si>
  <si>
    <t>Přesun hmot pro podlahy z dlaždic stanovený procentní sazbou (%) z ceny vodorovná dopravní vzdálenost do 50 m ruční (bez užití mechanizace) v objektech výšky přes 6 do 12 m</t>
  </si>
  <si>
    <t>https://podminky.urs.cz/item/CS_URS_2026_01/998771312</t>
  </si>
  <si>
    <t>776</t>
  </si>
  <si>
    <t>Podlahy povlakové</t>
  </si>
  <si>
    <t>83</t>
  </si>
  <si>
    <t>776201812</t>
  </si>
  <si>
    <t>Demontáž lepených povlakových podlah s podložkou ručně</t>
  </si>
  <si>
    <t>1250353792</t>
  </si>
  <si>
    <t>Demontáž povlakových podlahovin lepených ručně s podložkou</t>
  </si>
  <si>
    <t>https://podminky.urs.cz/item/CS_URS_2026_01/776201812</t>
  </si>
  <si>
    <t>8,73+8,32+2,13</t>
  </si>
  <si>
    <t>84</t>
  </si>
  <si>
    <t>776301812</t>
  </si>
  <si>
    <t>Odstranění lepených podlahovin s podložkou ze schodišťových stupňů</t>
  </si>
  <si>
    <t>1712012978</t>
  </si>
  <si>
    <t>Demontáž povlakových podlahovin ze schodišťových stupňů s podložkou</t>
  </si>
  <si>
    <t>https://podminky.urs.cz/item/CS_URS_2026_01/776301812</t>
  </si>
  <si>
    <t>85</t>
  </si>
  <si>
    <t>776410811</t>
  </si>
  <si>
    <t>Odstranění soklíků a lišt pryžových nebo plastových</t>
  </si>
  <si>
    <t>-1035065572</t>
  </si>
  <si>
    <t>Demontáž soklíků nebo lišt pryžových nebo plastových</t>
  </si>
  <si>
    <t>https://podminky.urs.cz/item/CS_URS_2026_01/776410811</t>
  </si>
  <si>
    <t>4*2,9+2*5,8</t>
  </si>
  <si>
    <t>4*1,5</t>
  </si>
  <si>
    <t>86</t>
  </si>
  <si>
    <t>776430811</t>
  </si>
  <si>
    <t>Odstranění hran schodišťových</t>
  </si>
  <si>
    <t>-1856161307</t>
  </si>
  <si>
    <t>Demontáž soklíků nebo lišt hran schodišťových</t>
  </si>
  <si>
    <t>https://podminky.urs.cz/item/CS_URS_2026_01/776430811</t>
  </si>
  <si>
    <t>87</t>
  </si>
  <si>
    <t>998776312</t>
  </si>
  <si>
    <t>Přesun hmot procentní pro podlahy povlakové ruční v objektech v přes 6 do 12 m</t>
  </si>
  <si>
    <t>-1641812020</t>
  </si>
  <si>
    <t>Přesun hmot pro podlahy povlakové stanovený procentní sazbou (%) z ceny vodorovná dopravní vzdálenost do 50 m ruční (bez užití mechanizace) v objektech výšky přes 6 do 12 m</t>
  </si>
  <si>
    <t>https://podminky.urs.cz/item/CS_URS_2026_01/998776312</t>
  </si>
  <si>
    <t>784</t>
  </si>
  <si>
    <t>Dokončovací práce - malby a tapety</t>
  </si>
  <si>
    <t>88</t>
  </si>
  <si>
    <t>784111021</t>
  </si>
  <si>
    <t>Obroušení podkladu ze stěrky v místnostech v do 3,80 m</t>
  </si>
  <si>
    <t>1635022486</t>
  </si>
  <si>
    <t>Obroušení podkladu stěrky v místnostech výšky do 3,80 m</t>
  </si>
  <si>
    <t>https://podminky.urs.cz/item/CS_URS_2026_01/784111021</t>
  </si>
  <si>
    <t>89</t>
  </si>
  <si>
    <t>784161001</t>
  </si>
  <si>
    <t>Tmelení spar a rohů šířky do 3 mm akrylátovým tmelem v místnostech v do 3,80 m</t>
  </si>
  <si>
    <t>-955178761</t>
  </si>
  <si>
    <t>Tmelení spar a rohů, šířky do 3 mm akrylátovým tmelem v místnostech výšky do 3,80 m</t>
  </si>
  <si>
    <t>https://podminky.urs.cz/item/CS_URS_2026_01/784161001</t>
  </si>
  <si>
    <t>tmelení okolo otvorových výplní, v rozích apod.</t>
  </si>
  <si>
    <t>3*(2*1,2+2*1,5)</t>
  </si>
  <si>
    <t>46*3,1</t>
  </si>
  <si>
    <t>90</t>
  </si>
  <si>
    <t>784171101</t>
  </si>
  <si>
    <t>Zakrytí vnitřních podlah včetně pozdějšího odkrytí</t>
  </si>
  <si>
    <t>2098019452</t>
  </si>
  <si>
    <t>Zakrytí nemalovaných ploch (materiál ve specifikaci) včetně pozdějšího odkrytí podlah</t>
  </si>
  <si>
    <t>https://podminky.urs.cz/item/CS_URS_2026_01/784171101</t>
  </si>
  <si>
    <t>91</t>
  </si>
  <si>
    <t>58124844</t>
  </si>
  <si>
    <t>fólie pro malířské potřeby zakrývací tl 25µ 4x5m</t>
  </si>
  <si>
    <t>-1926216379</t>
  </si>
  <si>
    <t>240</t>
  </si>
  <si>
    <t>240*1,05 'Přepočtené koeficientem množství</t>
  </si>
  <si>
    <t>92</t>
  </si>
  <si>
    <t>784171111</t>
  </si>
  <si>
    <t>Zakrytí vnitřních ploch stěn v místnostech v do 3,80 m</t>
  </si>
  <si>
    <t>532811679</t>
  </si>
  <si>
    <t>Zakrytí nemalovaných ploch (materiál ve specifikaci) včetně pozdějšího odkrytí svislých ploch např. stěn, oken, dveří v místnostech výšky do 3,80</t>
  </si>
  <si>
    <t>https://podminky.urs.cz/item/CS_URS_2026_01/784171111</t>
  </si>
  <si>
    <t>93</t>
  </si>
  <si>
    <t>28323157</t>
  </si>
  <si>
    <t>fólie pro malířské potřeby zakrývací tl 14µ 4x5m</t>
  </si>
  <si>
    <t>452353887</t>
  </si>
  <si>
    <t>70*1,05 'Přepočtené koeficientem množství</t>
  </si>
  <si>
    <t>94</t>
  </si>
  <si>
    <t>784181121</t>
  </si>
  <si>
    <t>Hloubková jednonásobná bezbarvá penetrace podkladu v místnostech v do 3,80 m</t>
  </si>
  <si>
    <t>-2033689297</t>
  </si>
  <si>
    <t>Penetrace podkladu jednonásobná hloubková akrylátová bezbarvá v místnostech výšky do 3,80 m</t>
  </si>
  <si>
    <t>https://podminky.urs.cz/item/CS_URS_2026_01/784181121</t>
  </si>
  <si>
    <t>95</t>
  </si>
  <si>
    <t>784211111</t>
  </si>
  <si>
    <t>Dvojnásobné bílé malby ze směsí za mokra velmi dobře oděruvzdorných v místnostech v do 3,80 m</t>
  </si>
  <si>
    <t>-1549777656</t>
  </si>
  <si>
    <t>Malby z malířských směsí oděruvzdorných za mokra dvojnásobné, bílé za mokra oděruvzdorné velmi dobře v místnostech výšky do 3,80 m</t>
  </si>
  <si>
    <t>https://podminky.urs.cz/item/CS_URS_2026_01/784211111</t>
  </si>
  <si>
    <t>02 -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</si>
  <si>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</si>
  <si>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</si>
  <si>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</si>
  <si>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HZS - Hodinové zúčtovací sazby</t>
  </si>
  <si>
    <t>721</t>
  </si>
  <si>
    <t>Zdravotechnika - vnitřní kanalizace</t>
  </si>
  <si>
    <t>721171903</t>
  </si>
  <si>
    <t>Potrubí z PP vsazení odbočky do hrdla DN 50</t>
  </si>
  <si>
    <t>1805714972</t>
  </si>
  <si>
    <t>Opravy odpadního potrubí plastového vsazení odbočky do potrubí DN 50</t>
  </si>
  <si>
    <t>https://podminky.urs.cz/item/CS_URS_2026_01/721171903</t>
  </si>
  <si>
    <t>721171913</t>
  </si>
  <si>
    <t>Potrubí z PP propojení potrubí DN 50</t>
  </si>
  <si>
    <t>533204298</t>
  </si>
  <si>
    <t>Opravy odpadního potrubí plastového propojení dosavadního potrubí DN 50</t>
  </si>
  <si>
    <t>https://podminky.urs.cz/item/CS_URS_2026_01/721171913</t>
  </si>
  <si>
    <t>721174042</t>
  </si>
  <si>
    <t>Potrubí kanalizační z PP připojovací DN 40</t>
  </si>
  <si>
    <t>-1295607358</t>
  </si>
  <si>
    <t>Potrubí z trub polypropylenových připojovací DN 40</t>
  </si>
  <si>
    <t>https://podminky.urs.cz/item/CS_URS_2026_01/721174042</t>
  </si>
  <si>
    <t>721194104</t>
  </si>
  <si>
    <t>Vyvedení a upevnění odpadních výpustek DN 40</t>
  </si>
  <si>
    <t>-281677098</t>
  </si>
  <si>
    <t>Vyměření přípojek na potrubí vyvedení a upevnění odpadních výpustek DN 40</t>
  </si>
  <si>
    <t>https://podminky.urs.cz/item/CS_URS_2026_01/721194104</t>
  </si>
  <si>
    <t>721229111</t>
  </si>
  <si>
    <t>Montáž zápachové uzávěrky pro pračku a myčku do DN 50 ostatní typ</t>
  </si>
  <si>
    <t>1194516214</t>
  </si>
  <si>
    <t>Zápachové uzávěrky montáž zápachových uzávěrek ostatních typů do DN 50</t>
  </si>
  <si>
    <t>https://podminky.urs.cz/item/CS_URS_2026_01/721229111</t>
  </si>
  <si>
    <t>55161830</t>
  </si>
  <si>
    <t>uzávěrka zápachová pro pračku a myčku podomítková DN 40/50 nerez</t>
  </si>
  <si>
    <t>833930711</t>
  </si>
  <si>
    <t>721290111</t>
  </si>
  <si>
    <t>Zkouška těsnosti potrubí kanalizace vodou DN do 125</t>
  </si>
  <si>
    <t>-2070267148</t>
  </si>
  <si>
    <t>Zkouška těsnosti kanalizace v objektech vodou do DN 125</t>
  </si>
  <si>
    <t>https://podminky.urs.cz/item/CS_URS_2026_01/721290111</t>
  </si>
  <si>
    <t>998721312</t>
  </si>
  <si>
    <t>Přesun hmot procentní pro vnitřní kanalizaci ruční v objektech v přes 6 do 12 m</t>
  </si>
  <si>
    <t>1591053937</t>
  </si>
  <si>
    <t>Přesun hmot pro vnitřní kanalizaci stanovený procentní sazbou (%) z ceny vodorovná dopravní vzdálenost do 50 m ruční (bez užití mechanizace) v objektech výšky přes 6 do 12 m</t>
  </si>
  <si>
    <t>https://podminky.urs.cz/item/CS_URS_2026_01/998721312</t>
  </si>
  <si>
    <t>722</t>
  </si>
  <si>
    <t>Zdravotechnika - vnitřní vodovod</t>
  </si>
  <si>
    <t>722171932</t>
  </si>
  <si>
    <t>Potrubí plastové výměna trub nebo tvarovek D přes 16 do 20 mm</t>
  </si>
  <si>
    <t>-1234922821</t>
  </si>
  <si>
    <t>Výměna trubky, tvarovky, vsazení odbočky na rozvodech vody z plastů D přes 16 do 20 mm</t>
  </si>
  <si>
    <t>https://podminky.urs.cz/item/CS_URS_2026_01/722171932</t>
  </si>
  <si>
    <t>28654002</t>
  </si>
  <si>
    <t>koleno 90° PPR pro rozvod pitné a teplé užitkové vody D 20mm</t>
  </si>
  <si>
    <t>1471085624</t>
  </si>
  <si>
    <t>28654072</t>
  </si>
  <si>
    <t>T-kus jednoznačný PPR D 20mm</t>
  </si>
  <si>
    <t>1873591578</t>
  </si>
  <si>
    <t>28654228</t>
  </si>
  <si>
    <t>záslepka PPR D 20mm</t>
  </si>
  <si>
    <t>-1848405088</t>
  </si>
  <si>
    <t>722174002</t>
  </si>
  <si>
    <t>Potrubí vodovodní plastové PPR S3,2 spojované svařováním D 20x2,8 mm</t>
  </si>
  <si>
    <t>-78977707</t>
  </si>
  <si>
    <t>Potrubí z trubek polypropylenových spojovaných svařováním z jednovrstvého PP-R S3,2 (PN 16) D 20/2,8</t>
  </si>
  <si>
    <t>https://podminky.urs.cz/item/CS_URS_2026_01/722174002</t>
  </si>
  <si>
    <t>722179191</t>
  </si>
  <si>
    <t>Příplatek k rozvodu vody z plastů za malý rozsah prací na zakázce do 20 m</t>
  </si>
  <si>
    <t>soubor</t>
  </si>
  <si>
    <t>-741365505</t>
  </si>
  <si>
    <t>Příplatek k ceně rozvody vody z plastů za práce malého rozsahu na zakázce do 20 m rozvodu</t>
  </si>
  <si>
    <t>https://podminky.urs.cz/item/CS_URS_2026_01/722179191</t>
  </si>
  <si>
    <t>722179192</t>
  </si>
  <si>
    <t>Příplatek k rozvodu vody z plastů za potrubí do D 32 mm do 15 svarů</t>
  </si>
  <si>
    <t>-1104355187</t>
  </si>
  <si>
    <t>Příplatek k ceně rozvody vody z plastů za práce malého rozsahu na zakázce při průměru trubek do 32 mm, do 15 svarů</t>
  </si>
  <si>
    <t>https://podminky.urs.cz/item/CS_URS_2026_01/722179192</t>
  </si>
  <si>
    <t>722181211</t>
  </si>
  <si>
    <t>Ochrana vodovodního potrubí přilepenými termoizolačními trubicemi z PE tl do 6 mm DN do 22 mm</t>
  </si>
  <si>
    <t>-886647021</t>
  </si>
  <si>
    <t>Ochrana potrubí termoizolačními trubicemi z pěnového polyetylenu PE přilepenými v příčných a podélných spojích, tloušťky izolace do 6 mm, vnitřního průměru izolace DN do 22 mm</t>
  </si>
  <si>
    <t>https://podminky.urs.cz/item/CS_URS_2026_01/722181211</t>
  </si>
  <si>
    <t>722190401</t>
  </si>
  <si>
    <t>Vyvedení a upevnění výpustku DN do 25</t>
  </si>
  <si>
    <t>-1423602219</t>
  </si>
  <si>
    <t>Zřízení přípojek na potrubí vyvedení a upevnění výpustek do DN 25</t>
  </si>
  <si>
    <t>https://podminky.urs.cz/item/CS_URS_2026_01/722190401</t>
  </si>
  <si>
    <t>722190901</t>
  </si>
  <si>
    <t>Uzavření nebo otevření vodovodního potrubí při opravách</t>
  </si>
  <si>
    <t>285704811</t>
  </si>
  <si>
    <t>Opravy ostatní uzavření nebo otevření vodovodního potrubí při opravách včetně vypuštění a napuštění</t>
  </si>
  <si>
    <t>https://podminky.urs.cz/item/CS_URS_2026_01/722190901</t>
  </si>
  <si>
    <t>722220111</t>
  </si>
  <si>
    <t>Nástěnka pro výtokový ventil G 1/2" s jedním závitem</t>
  </si>
  <si>
    <t>494685394</t>
  </si>
  <si>
    <t>Armatury s jedním závitem nástěnky pro výtokový ventil G 1/2"</t>
  </si>
  <si>
    <t>https://podminky.urs.cz/item/CS_URS_2026_01/722220111</t>
  </si>
  <si>
    <t>998722312</t>
  </si>
  <si>
    <t>Přesun hmot procentní pro vnitřní vodovod ruční v objektech v přes 6 do 12 m</t>
  </si>
  <si>
    <t>-1484388954</t>
  </si>
  <si>
    <t>Přesun hmot pro vnitřní vodovod stanovený procentní sazbou (%) z ceny vodorovná dopravní vzdálenost do 50 m ruční (bez užití mechanizace) v objektech výšky přes 6 do 12 m</t>
  </si>
  <si>
    <t>https://podminky.urs.cz/item/CS_URS_2026_01/998722312</t>
  </si>
  <si>
    <t>725</t>
  </si>
  <si>
    <t>Zdravotechnika - zařizovací předměty</t>
  </si>
  <si>
    <t>725310823</t>
  </si>
  <si>
    <t>Demontáž dřez jednoduchý vestavěný v kuchyňských sestavách bez výtokových armatur</t>
  </si>
  <si>
    <t>-280690598</t>
  </si>
  <si>
    <t>Demontáž dřezů jednodílných bez výtokových armatur vestavěných v kuchyňských sestavách</t>
  </si>
  <si>
    <t>https://podminky.urs.cz/item/CS_URS_2026_01/725310823</t>
  </si>
  <si>
    <t>725319111</t>
  </si>
  <si>
    <t>Montáž dřezu ostatních typů</t>
  </si>
  <si>
    <t>-628439872</t>
  </si>
  <si>
    <t>Dřezy bez výtokových armatur montáž dřezů ostatních typů</t>
  </si>
  <si>
    <t>https://podminky.urs.cz/item/CS_URS_2026_01/725319111</t>
  </si>
  <si>
    <t>55231084</t>
  </si>
  <si>
    <t>dřez nerez vestavný matný 800x500mm</t>
  </si>
  <si>
    <t>472450525</t>
  </si>
  <si>
    <t>725810811</t>
  </si>
  <si>
    <t>Demontáž ventilů výtokových nástěnných</t>
  </si>
  <si>
    <t>-314727280</t>
  </si>
  <si>
    <t>Demontáž výtokových ventilů nástěnných</t>
  </si>
  <si>
    <t>https://podminky.urs.cz/item/CS_URS_2026_01/725810811</t>
  </si>
  <si>
    <t>725819401</t>
  </si>
  <si>
    <t>Montáž ventilů rohových G 1/2" s připojovací trubičkou</t>
  </si>
  <si>
    <t>-1443771253</t>
  </si>
  <si>
    <t>Ventily montáž ventilů ostatních typů rohových s připojovací trubičkou G 1/2"</t>
  </si>
  <si>
    <t>https://podminky.urs.cz/item/CS_URS_2026_01/725819401</t>
  </si>
  <si>
    <t>55141002</t>
  </si>
  <si>
    <t>ventil kulový rohový s filtrem 1/2"x3/8" s celokovovým kulatým designem</t>
  </si>
  <si>
    <t>528242717</t>
  </si>
  <si>
    <t>55190005</t>
  </si>
  <si>
    <t>flexi hadice ohebná k baterii D 8x12mm F 1/2"xM10 500mm</t>
  </si>
  <si>
    <t>298997105</t>
  </si>
  <si>
    <t>55190003</t>
  </si>
  <si>
    <t>flexi hadice ohebná sanitární D 9x13mm FF 1/2" 500mm</t>
  </si>
  <si>
    <t>-1878156496</t>
  </si>
  <si>
    <t>725820801</t>
  </si>
  <si>
    <t>Demontáž baterie nástěnné do G 3 / 4</t>
  </si>
  <si>
    <t>-857944602</t>
  </si>
  <si>
    <t>Demontáž baterií nástěnných do G 3/4</t>
  </si>
  <si>
    <t>https://podminky.urs.cz/item/CS_URS_2026_01/725820801</t>
  </si>
  <si>
    <t>725829111</t>
  </si>
  <si>
    <t>Montáž baterie stojánkové dřezové G 1/2"</t>
  </si>
  <si>
    <t>264377991</t>
  </si>
  <si>
    <t>Baterie dřezové montáž ostatních typů stojánkových G 1/2"</t>
  </si>
  <si>
    <t>https://podminky.urs.cz/item/CS_URS_2026_01/725829111</t>
  </si>
  <si>
    <t>55143181</t>
  </si>
  <si>
    <t>baterie dřezová páková stojánková do 1 otvoru s otáčivým ústím dl ramínka 265mm</t>
  </si>
  <si>
    <t>1763608722</t>
  </si>
  <si>
    <t>725850800</t>
  </si>
  <si>
    <t>Demontáž ventilů odpadních</t>
  </si>
  <si>
    <t>-1558251488</t>
  </si>
  <si>
    <t>Demontáž odpadních ventilů všech připojovacích dimenzí</t>
  </si>
  <si>
    <t>https://podminky.urs.cz/item/CS_URS_2026_01/725850800</t>
  </si>
  <si>
    <t>725859102</t>
  </si>
  <si>
    <t>Montáž ventilů odpadních do DN 50 pro zařizovací předměty</t>
  </si>
  <si>
    <t>-1141740166</t>
  </si>
  <si>
    <t>Ventily odpadní pro zařizovací předměty montáž ventilů přes 32 do DN 50</t>
  </si>
  <si>
    <t>https://podminky.urs.cz/item/CS_URS_2026_01/725859102</t>
  </si>
  <si>
    <t>55160245</t>
  </si>
  <si>
    <t>ventil odpadní dřezový s přepadem 6/4"</t>
  </si>
  <si>
    <t>394599799</t>
  </si>
  <si>
    <t>725860811</t>
  </si>
  <si>
    <t>Demontáž uzávěrů zápachu jednoduchých</t>
  </si>
  <si>
    <t>867669603</t>
  </si>
  <si>
    <t>Demontáž zápachových uzávěrek pro zařizovací předměty jednoduchých</t>
  </si>
  <si>
    <t>https://podminky.urs.cz/item/CS_URS_2026_01/725860811</t>
  </si>
  <si>
    <t>725869203</t>
  </si>
  <si>
    <t>Montáž zápachových uzávěrek dřezových jednodílných DN 40</t>
  </si>
  <si>
    <t>1045725020</t>
  </si>
  <si>
    <t>Zápachové uzávěrky zařizovacích předmětů montáž zápachových uzávěrek dřezových jednodílných DN 40</t>
  </si>
  <si>
    <t>https://podminky.urs.cz/item/CS_URS_2026_01/725869203</t>
  </si>
  <si>
    <t>55161115</t>
  </si>
  <si>
    <t>uzávěrka zápachová dřezová s kulovým kloubem DN 40</t>
  </si>
  <si>
    <t>712937890</t>
  </si>
  <si>
    <t>998725312</t>
  </si>
  <si>
    <t>Přesun hmot procentní pro zařizovací předměty ruční v objektech v přes 6 do 12 m</t>
  </si>
  <si>
    <t>-1801498538</t>
  </si>
  <si>
    <t>Přesun hmot pro zařizovací předměty stanovený procentní sazbou (%) z ceny vodorovná dopravní vzdálenost do 50 m ruční (bez užití mechanizace) v objektech výšky přes 6 do 12 m</t>
  </si>
  <si>
    <t>https://podminky.urs.cz/item/CS_URS_2026_01/998725312</t>
  </si>
  <si>
    <t>HZS</t>
  </si>
  <si>
    <t>Hodinové zúčtovací sazby</t>
  </si>
  <si>
    <t>HZS2211</t>
  </si>
  <si>
    <t>Hodinová zúčtovací sazba instalatér</t>
  </si>
  <si>
    <t>hod</t>
  </si>
  <si>
    <t>512</t>
  </si>
  <si>
    <t>701754016</t>
  </si>
  <si>
    <t>Hodinové zúčtovací sazby profesí PSV provádění stavebních instalací instalatér</t>
  </si>
  <si>
    <t>https://podminky.urs.cz/item/CS_URS_2026_01/HZS2211</t>
  </si>
  <si>
    <t>úprava rozvodů vody a kanalizace v denní místnosti</t>
  </si>
  <si>
    <t>HZS2491</t>
  </si>
  <si>
    <t>Hodinová zúčtovací sazba dělník zednických výpomocí</t>
  </si>
  <si>
    <t>-1649485593</t>
  </si>
  <si>
    <t>Hodinové zúčtovací sazby profesí PSV zednické výpomoci a pomocné práce PSV dělník zednických výpomocí</t>
  </si>
  <si>
    <t>https://podminky.urs.cz/item/CS_URS_2026_01/HZS2491</t>
  </si>
  <si>
    <t>prostupy, začištění apod.</t>
  </si>
  <si>
    <t>03 - Elektroinstalace</t>
  </si>
  <si>
    <t xml:space="preserve">    741 - Elektroinstalace - silnoproud</t>
  </si>
  <si>
    <t xml:space="preserve">    742 - Elektroinstalace - slaboproud</t>
  </si>
  <si>
    <t>M - Práce a dodávky M</t>
  </si>
  <si>
    <t xml:space="preserve">    46-M - Zemní práce při extr.mont.pracích</t>
  </si>
  <si>
    <t>741</t>
  </si>
  <si>
    <t>Elektroinstalace - silnoproud</t>
  </si>
  <si>
    <t>741112061</t>
  </si>
  <si>
    <t>Montáž krabice přístrojová zapuštěná plastová kruhová</t>
  </si>
  <si>
    <t>685014037</t>
  </si>
  <si>
    <t>Montáž krabic elektroinstalačních bez napojení na trubky a lišty, demontáže a montáže víčka a přístroje přístrojových zapuštěných plastových kruhových do zdiva</t>
  </si>
  <si>
    <t>https://podminky.urs.cz/item/CS_URS_2026_01/741112061</t>
  </si>
  <si>
    <t>34571451</t>
  </si>
  <si>
    <t>krabice pod omítku PVC přístrojová kruhová D 70mm hluboká</t>
  </si>
  <si>
    <t>-1360625743</t>
  </si>
  <si>
    <t>741122015</t>
  </si>
  <si>
    <t>Montáž kabel Cu bez ukončení uložený pod omítku plný kulatý 3x1,5 mm2 (např. CYKY, CYKFY)</t>
  </si>
  <si>
    <t>-1641553394</t>
  </si>
  <si>
    <t>Montáž kabelů měděných bez ukončení uložených pod omítku plných kulatých (např. CYKY, CYKFY), počtu a průřezu žil 3x1,5 mm2</t>
  </si>
  <si>
    <t>https://podminky.urs.cz/item/CS_URS_2026_01/741122015</t>
  </si>
  <si>
    <t>34111030</t>
  </si>
  <si>
    <t>kabel instalační jádro Cu plné izolace PVC plášť PVC 450/750V (CYKY) 3x1,5mm2</t>
  </si>
  <si>
    <t>-735759777</t>
  </si>
  <si>
    <t>300</t>
  </si>
  <si>
    <t>300*1,15 'Přepočtené koeficientem množství</t>
  </si>
  <si>
    <t>741122016</t>
  </si>
  <si>
    <t>Montáž kabel Cu bez ukončení uložený pod omítku plný kulatý 3x2,5 až 6 mm2 (např. CYKY, CYKFY)</t>
  </si>
  <si>
    <t>-846129133</t>
  </si>
  <si>
    <t>Montáž kabelů měděných bez ukončení uložených pod omítku plných kulatých (např. CYKY, CYKFY), počtu a průřezu žil 3x2,5 až 6 mm2</t>
  </si>
  <si>
    <t>https://podminky.urs.cz/item/CS_URS_2026_01/741122016</t>
  </si>
  <si>
    <t>34111036</t>
  </si>
  <si>
    <t>kabel instalační jádro Cu plné izolace PVC plášť PVC 450/750V (CYKY) 3x2,5mm2</t>
  </si>
  <si>
    <t>1463060258</t>
  </si>
  <si>
    <t>200</t>
  </si>
  <si>
    <t>200*1,15 'Přepočtené koeficientem množství</t>
  </si>
  <si>
    <t>741130004</t>
  </si>
  <si>
    <t>Ukončení vodič izolovaný do 6 mm2 v rozváděči nebo na přístroji</t>
  </si>
  <si>
    <t>1045889440</t>
  </si>
  <si>
    <t>Ukončení vodičů izolovaných s označením a zapojením v rozváděči nebo na přístroji, průřezu žíly do 6 mm2</t>
  </si>
  <si>
    <t>https://podminky.urs.cz/item/CS_URS_2026_01/741130004</t>
  </si>
  <si>
    <t>741310231</t>
  </si>
  <si>
    <t>Montáž přepínač (polo)zapuštěný šroubové připojení 5-sériový se zapojením vodičů</t>
  </si>
  <si>
    <t>252013961</t>
  </si>
  <si>
    <t>Montáž spínačů jedno nebo dvoupólových polozapuštěných nebo zapuštěných se zapojením vodičů šroubové připojení, pro prostředí normální přepínačů, řazení 5-sériových</t>
  </si>
  <si>
    <t>https://podminky.urs.cz/item/CS_URS_2026_01/741310231</t>
  </si>
  <si>
    <t>34539002</t>
  </si>
  <si>
    <t>přístroj přepínače sériového, řazení 5 šroubové svorky</t>
  </si>
  <si>
    <t>-1710858047</t>
  </si>
  <si>
    <t>34539050</t>
  </si>
  <si>
    <t>kryt spínače dělený</t>
  </si>
  <si>
    <t>-2035559018</t>
  </si>
  <si>
    <t>34539059</t>
  </si>
  <si>
    <t>rámeček jednonásobný</t>
  </si>
  <si>
    <t>170919222</t>
  </si>
  <si>
    <t>741311815</t>
  </si>
  <si>
    <t>Demontáž spínačů nástěnných normálních do 10 A šroubových bez zachování funkčnosti přes 2 do 4 svorek</t>
  </si>
  <si>
    <t>-1240016723</t>
  </si>
  <si>
    <t>Demontáž spínačů bez zachování funkčnosti (do suti) nástěnných, pro prostředí normální do 10 A, připojení šroubové přes 2 svorky do 4 svorek</t>
  </si>
  <si>
    <t>https://podminky.urs.cz/item/CS_URS_2026_01/741311815</t>
  </si>
  <si>
    <t>741313041</t>
  </si>
  <si>
    <t>Montáž zásuvky (polo)zapuštěné šroubové připojení 2P+PE se zapojením vodičů</t>
  </si>
  <si>
    <t>1650669493</t>
  </si>
  <si>
    <t>Montáž zásuvek domovních se zapojením vodičů šroubové připojení polozapuštěných nebo zapuštěných 10/16 A, provedení 2P + PE</t>
  </si>
  <si>
    <t>https://podminky.urs.cz/item/CS_URS_2026_01/741313041</t>
  </si>
  <si>
    <t>34555240</t>
  </si>
  <si>
    <t>přístroj zásuvky zapuštěné jednonásobné, krytka s clonkami, šroubové svorky</t>
  </si>
  <si>
    <t>621825806</t>
  </si>
  <si>
    <t>-334238776</t>
  </si>
  <si>
    <t>741371821</t>
  </si>
  <si>
    <t>Demontáž osvětlovacího modulového systému zářivkového dl do 1100 mm bez zachování funkčnosti</t>
  </si>
  <si>
    <t>-1447743780</t>
  </si>
  <si>
    <t>Demontáž svítidel bez zachování funkčnosti (do suti) interiérových modulového systému zářivkových, délky do 1100 mm</t>
  </si>
  <si>
    <t>https://podminky.urs.cz/item/CS_URS_2026_01/741371821</t>
  </si>
  <si>
    <t>741371853</t>
  </si>
  <si>
    <t>Demontáž svítidla interiérového se standardní paticí vestavného přes 0,09 do 0,36 m2 bez zachování funkčnosti</t>
  </si>
  <si>
    <t>331898127</t>
  </si>
  <si>
    <t>Demontáž svítidel bez zachování funkčnosti (do suti) interiérových se standardní paticí (E27, T5, GU10) nebo integrovaným zdrojem LED vestavných, ploše přes 0,09 do 0,36 m2</t>
  </si>
  <si>
    <t>https://podminky.urs.cz/item/CS_URS_2026_01/741371853</t>
  </si>
  <si>
    <t>741371863</t>
  </si>
  <si>
    <t>Demontáž svítidla interiérového se standardní paticí zavěšeného přes 0,09 do 0,36 m2 bez zachování funkčnosti</t>
  </si>
  <si>
    <t>-280747915</t>
  </si>
  <si>
    <t>Demontáž svítidel bez zachování funkčnosti (do suti) interiérových se standardní paticí (E27, T5, GU10) nebo integrovaným zdrojem LED zavěšených, ploše přes 0,09 do 0,36 m2</t>
  </si>
  <si>
    <t>https://podminky.urs.cz/item/CS_URS_2026_01/741371863</t>
  </si>
  <si>
    <t>741372112</t>
  </si>
  <si>
    <t>Montáž svítidlo LED interiérové vestavné panelové hranaté nebo kruhové přes 0,09 do 0,36 m2 se zapojením vodičů</t>
  </si>
  <si>
    <t>1313534518</t>
  </si>
  <si>
    <t>Montáž svítidel s integrovaným zdrojem LED se zapojením vodičů interiérových vestavných stropních panelových hranatých nebo kruhových, plochy přes 0,09 do 0,36 m2</t>
  </si>
  <si>
    <t>https://podminky.urs.cz/item/CS_URS_2026_01/741372112</t>
  </si>
  <si>
    <t>34825011</t>
  </si>
  <si>
    <t>svítidlo vestavné stropní panelové čtvercové/obdélníkové 0,09-0,36m2 2200-5000lm</t>
  </si>
  <si>
    <t>-1532916729</t>
  </si>
  <si>
    <t>741810002</t>
  </si>
  <si>
    <t>Celková prohlídka elektrického rozvodu a zařízení přes 100 000 do 500 000,- Kč</t>
  </si>
  <si>
    <t>-1961614837</t>
  </si>
  <si>
    <t>Zkoušky a prohlídky elektrických rozvodů a zařízení celková prohlídka a vyhotovení revizní zprávy pro objem montážních prací přes 100 do 500 tis. Kč</t>
  </si>
  <si>
    <t>https://podminky.urs.cz/item/CS_URS_2026_01/741810002</t>
  </si>
  <si>
    <t>74181002R</t>
  </si>
  <si>
    <t>Úpravy v rozvaděči, rozšíření, proudové ochrany apod.</t>
  </si>
  <si>
    <t>1965958396</t>
  </si>
  <si>
    <t>998741312</t>
  </si>
  <si>
    <t>Přesun hmot procentní pro silnoproud ruční v objektech v přes 6 do 12 m</t>
  </si>
  <si>
    <t>259341211</t>
  </si>
  <si>
    <t>Přesun hmot pro silnoproud stanovený procentní sazbou (%) z ceny vodorovná dopravní vzdálenost do 50 m ruční (bez užití mechanizace) v objektech výšky přes 6 do 12 m</t>
  </si>
  <si>
    <t>https://podminky.urs.cz/item/CS_URS_2026_01/998741312</t>
  </si>
  <si>
    <t>742</t>
  </si>
  <si>
    <t>Elektroinstalace - slaboproud</t>
  </si>
  <si>
    <t>74222050R</t>
  </si>
  <si>
    <t>Úpravy slaboproudých rozvodů, rozšíření apod.</t>
  </si>
  <si>
    <t>1779190103</t>
  </si>
  <si>
    <t>998742312</t>
  </si>
  <si>
    <t>Přesun hmot procentní pro slaboproud ruční v objektech v do 12 m</t>
  </si>
  <si>
    <t>-881829329</t>
  </si>
  <si>
    <t>Přesun hmot pro slaboproud stanovený procentní sazbou (%) z ceny vodorovná dopravní vzdálenost do 50 m ruční (bez užití mechanizace) v objektech výšky přes 6 do 12 m</t>
  </si>
  <si>
    <t>https://podminky.urs.cz/item/CS_URS_2026_01/998742312</t>
  </si>
  <si>
    <t>Práce a dodávky M</t>
  </si>
  <si>
    <t>46-M</t>
  </si>
  <si>
    <t>Zemní práce při extr.mont.pracích</t>
  </si>
  <si>
    <t>460941221</t>
  </si>
  <si>
    <t>Vyplnění a omítnutí rýh při elektroinstalacích ve stěnách hl přes 3 do 5 cm a š do 5 cm</t>
  </si>
  <si>
    <t>-388443190</t>
  </si>
  <si>
    <t>Vyplnění rýh vyplnění a omítnutí rýh ve stěnách hloubky přes 3 do 5 cm a šířky do 5 cm</t>
  </si>
  <si>
    <t>https://podminky.urs.cz/item/CS_URS_2026_01/460941221</t>
  </si>
  <si>
    <t>468094141</t>
  </si>
  <si>
    <t>Vyvrtání (vyfrézování) otvorů pro elektroinstalační krabice ve stěnách z betonu hloubky do 6 cm</t>
  </si>
  <si>
    <t>2073550208</t>
  </si>
  <si>
    <t>Vyvrtání (vyfrézování) otvorů pro elektroinstalační krabice ve stěnách z betonu, hloubky do 6 cm</t>
  </si>
  <si>
    <t>https://podminky.urs.cz/item/CS_URS_2026_01/468094141</t>
  </si>
  <si>
    <t>468111312</t>
  </si>
  <si>
    <t>Frézování drážek pro vodiče ve stěnách z betonu do 5x5 cm</t>
  </si>
  <si>
    <t>168258583</t>
  </si>
  <si>
    <t>Frézování drážek pro vodiče ve stěnách z betonu, rozměru do 5x5 cm</t>
  </si>
  <si>
    <t>https://podminky.urs.cz/item/CS_URS_2026_01/468111312</t>
  </si>
  <si>
    <t>469981111</t>
  </si>
  <si>
    <t>Přesun hmot pro pomocné stavební práce při elektromontážích do 1000 m</t>
  </si>
  <si>
    <t>-1624333384</t>
  </si>
  <si>
    <t>Přesun hmot pro pomocné stavební práce při elektromontážích dopravní vzdálenost do 1000 m</t>
  </si>
  <si>
    <t>https://podminky.urs.cz/item/CS_URS_2026_01/469981111</t>
  </si>
  <si>
    <t>HZS2232</t>
  </si>
  <si>
    <t>Hodinová zúčtovací sazba elektrikář odborný</t>
  </si>
  <si>
    <t>1290114038</t>
  </si>
  <si>
    <t>Hodinové zúčtovací sazby profesí PSV provádění stavebních instalací elektrikář odborný</t>
  </si>
  <si>
    <t>https://podminky.urs.cz/item/CS_URS_2026_01/HZS2232</t>
  </si>
  <si>
    <t>prověření a demontáže stávajících elektroinstalací</t>
  </si>
  <si>
    <t>1739826703</t>
  </si>
  <si>
    <t>04 -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</si>
  <si>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</si>
  <si>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</si>
  <si>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</si>
  <si>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</si>
  <si>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</si>
  <si>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</si>
  <si>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</si>
  <si>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</si>
  <si>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</si>
  <si>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</si>
  <si>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</si>
  <si>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</si>
  <si>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</si>
  <si>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</si>
  <si>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739372781</t>
  </si>
  <si>
    <t>https://podminky.urs.cz/item/CS_URS_2026_01/013254000</t>
  </si>
  <si>
    <t>VRN4</t>
  </si>
  <si>
    <t>Inženýrská činnost</t>
  </si>
  <si>
    <t>045203000</t>
  </si>
  <si>
    <t>Kompletační činnost</t>
  </si>
  <si>
    <t>-547795125</t>
  </si>
  <si>
    <t>https://podminky.urs.cz/item/CS_URS_2026_01/045203000</t>
  </si>
  <si>
    <t>045303000</t>
  </si>
  <si>
    <t>Koordinační činnost</t>
  </si>
  <si>
    <t>298653609</t>
  </si>
  <si>
    <t>https://podminky.urs.cz/item/CS_URS_2026_01/045303000</t>
  </si>
  <si>
    <t>VRN6</t>
  </si>
  <si>
    <t>Územní vlivy</t>
  </si>
  <si>
    <t>065002000</t>
  </si>
  <si>
    <t>Mimostaveništní doprava materiálů, výrobků a strojů</t>
  </si>
  <si>
    <t>1750057653</t>
  </si>
  <si>
    <t>https://podminky.urs.cz/item/CS_URS_2026_01/065002000</t>
  </si>
  <si>
    <t>VRN7</t>
  </si>
  <si>
    <t>Provozní vlivy</t>
  </si>
  <si>
    <t>071103000</t>
  </si>
  <si>
    <t>Provoz investora</t>
  </si>
  <si>
    <t>-1885199852</t>
  </si>
  <si>
    <t>https://podminky.urs.cz/item/CS_URS_2026_01/071103000</t>
  </si>
  <si>
    <t>VRN9</t>
  </si>
  <si>
    <t>Ostatní náklady</t>
  </si>
  <si>
    <t>094103000</t>
  </si>
  <si>
    <t>Náklady na vyklizení objektu</t>
  </si>
  <si>
    <t>2144398222</t>
  </si>
  <si>
    <t>https://podminky.urs.cz/item/CS_URS_2026_01/094103000</t>
  </si>
  <si>
    <t>stěhování nábytku a vnitřního vybavení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</si>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</sst>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9991015" TargetMode="External" /><Relationship Id="rId2" Type="http://schemas.openxmlformats.org/officeDocument/2006/relationships/hyperlink" Target="https://podminky.urs.cz/item/CS_URS_2026_01/949101111" TargetMode="External" /><Relationship Id="rId3" Type="http://schemas.openxmlformats.org/officeDocument/2006/relationships/hyperlink" Target="https://podminky.urs.cz/item/CS_URS_2026_01/949101112" TargetMode="External" /><Relationship Id="rId4" Type="http://schemas.openxmlformats.org/officeDocument/2006/relationships/hyperlink" Target="https://podminky.urs.cz/item/CS_URS_2026_01/952901111" TargetMode="External" /><Relationship Id="rId5" Type="http://schemas.openxmlformats.org/officeDocument/2006/relationships/hyperlink" Target="https://podminky.urs.cz/item/CS_URS_2026_01/968062455" TargetMode="External" /><Relationship Id="rId6" Type="http://schemas.openxmlformats.org/officeDocument/2006/relationships/hyperlink" Target="https://podminky.urs.cz/item/CS_URS_2026_01/978035117" TargetMode="External" /><Relationship Id="rId7" Type="http://schemas.openxmlformats.org/officeDocument/2006/relationships/hyperlink" Target="https://podminky.urs.cz/item/CS_URS_2026_01/997013212" TargetMode="External" /><Relationship Id="rId8" Type="http://schemas.openxmlformats.org/officeDocument/2006/relationships/hyperlink" Target="https://podminky.urs.cz/item/CS_URS_2026_01/997013501" TargetMode="External" /><Relationship Id="rId9" Type="http://schemas.openxmlformats.org/officeDocument/2006/relationships/hyperlink" Target="https://podminky.urs.cz/item/CS_URS_2026_01/997013509" TargetMode="External" /><Relationship Id="rId10" Type="http://schemas.openxmlformats.org/officeDocument/2006/relationships/hyperlink" Target="https://podminky.urs.cz/item/CS_URS_2026_01/997013635" TargetMode="External" /><Relationship Id="rId11" Type="http://schemas.openxmlformats.org/officeDocument/2006/relationships/hyperlink" Target="https://podminky.urs.cz/item/CS_URS_2026_01/997221612" TargetMode="External" /><Relationship Id="rId12" Type="http://schemas.openxmlformats.org/officeDocument/2006/relationships/hyperlink" Target="https://podminky.urs.cz/item/CS_URS_2026_01/998018002" TargetMode="External" /><Relationship Id="rId13" Type="http://schemas.openxmlformats.org/officeDocument/2006/relationships/hyperlink" Target="https://podminky.urs.cz/item/CS_URS_2026_01/763111723" TargetMode="External" /><Relationship Id="rId14" Type="http://schemas.openxmlformats.org/officeDocument/2006/relationships/hyperlink" Target="https://podminky.urs.cz/item/CS_URS_2026_01/763111811" TargetMode="External" /><Relationship Id="rId15" Type="http://schemas.openxmlformats.org/officeDocument/2006/relationships/hyperlink" Target="https://podminky.urs.cz/item/CS_URS_2026_01/763121212" TargetMode="External" /><Relationship Id="rId16" Type="http://schemas.openxmlformats.org/officeDocument/2006/relationships/hyperlink" Target="https://podminky.urs.cz/item/CS_URS_2026_01/763121714" TargetMode="External" /><Relationship Id="rId17" Type="http://schemas.openxmlformats.org/officeDocument/2006/relationships/hyperlink" Target="https://podminky.urs.cz/item/CS_URS_2026_01/763131821" TargetMode="External" /><Relationship Id="rId18" Type="http://schemas.openxmlformats.org/officeDocument/2006/relationships/hyperlink" Target="https://podminky.urs.cz/item/CS_URS_2026_01/763182411" TargetMode="External" /><Relationship Id="rId19" Type="http://schemas.openxmlformats.org/officeDocument/2006/relationships/hyperlink" Target="https://podminky.urs.cz/item/CS_URS_2026_01/763431001" TargetMode="External" /><Relationship Id="rId20" Type="http://schemas.openxmlformats.org/officeDocument/2006/relationships/hyperlink" Target="https://podminky.urs.cz/item/CS_URS_2026_01/763431041" TargetMode="External" /><Relationship Id="rId21" Type="http://schemas.openxmlformats.org/officeDocument/2006/relationships/hyperlink" Target="https://podminky.urs.cz/item/CS_URS_2026_01/763431201" TargetMode="External" /><Relationship Id="rId22" Type="http://schemas.openxmlformats.org/officeDocument/2006/relationships/hyperlink" Target="https://podminky.urs.cz/item/CS_URS_2026_01/998763512" TargetMode="External" /><Relationship Id="rId23" Type="http://schemas.openxmlformats.org/officeDocument/2006/relationships/hyperlink" Target="https://podminky.urs.cz/item/CS_URS_2026_01/766421811" TargetMode="External" /><Relationship Id="rId24" Type="http://schemas.openxmlformats.org/officeDocument/2006/relationships/hyperlink" Target="https://podminky.urs.cz/item/CS_URS_2026_01/766421822" TargetMode="External" /><Relationship Id="rId25" Type="http://schemas.openxmlformats.org/officeDocument/2006/relationships/hyperlink" Target="https://podminky.urs.cz/item/CS_URS_2026_01/766691851" TargetMode="External" /><Relationship Id="rId26" Type="http://schemas.openxmlformats.org/officeDocument/2006/relationships/hyperlink" Target="https://podminky.urs.cz/item/CS_URS_2026_01/766811115" TargetMode="External" /><Relationship Id="rId27" Type="http://schemas.openxmlformats.org/officeDocument/2006/relationships/hyperlink" Target="https://podminky.urs.cz/item/CS_URS_2026_01/766811116" TargetMode="External" /><Relationship Id="rId28" Type="http://schemas.openxmlformats.org/officeDocument/2006/relationships/hyperlink" Target="https://podminky.urs.cz/item/CS_URS_2026_01/766811142" TargetMode="External" /><Relationship Id="rId29" Type="http://schemas.openxmlformats.org/officeDocument/2006/relationships/hyperlink" Target="https://podminky.urs.cz/item/CS_URS_2026_01/766811151" TargetMode="External" /><Relationship Id="rId30" Type="http://schemas.openxmlformats.org/officeDocument/2006/relationships/hyperlink" Target="https://podminky.urs.cz/item/CS_URS_2026_01/766811152" TargetMode="External" /><Relationship Id="rId31" Type="http://schemas.openxmlformats.org/officeDocument/2006/relationships/hyperlink" Target="https://podminky.urs.cz/item/CS_URS_2026_01/766811213" TargetMode="External" /><Relationship Id="rId32" Type="http://schemas.openxmlformats.org/officeDocument/2006/relationships/hyperlink" Target="https://podminky.urs.cz/item/CS_URS_2026_01/766811221" TargetMode="External" /><Relationship Id="rId33" Type="http://schemas.openxmlformats.org/officeDocument/2006/relationships/hyperlink" Target="https://podminky.urs.cz/item/CS_URS_2026_01/766811223" TargetMode="External" /><Relationship Id="rId34" Type="http://schemas.openxmlformats.org/officeDocument/2006/relationships/hyperlink" Target="https://podminky.urs.cz/item/CS_URS_2026_01/766811233" TargetMode="External" /><Relationship Id="rId35" Type="http://schemas.openxmlformats.org/officeDocument/2006/relationships/hyperlink" Target="https://podminky.urs.cz/item/CS_URS_2026_01/766811239" TargetMode="External" /><Relationship Id="rId36" Type="http://schemas.openxmlformats.org/officeDocument/2006/relationships/hyperlink" Target="https://podminky.urs.cz/item/CS_URS_2026_01/766811251" TargetMode="External" /><Relationship Id="rId37" Type="http://schemas.openxmlformats.org/officeDocument/2006/relationships/hyperlink" Target="https://podminky.urs.cz/item/CS_URS_2026_01/766811311" TargetMode="External" /><Relationship Id="rId38" Type="http://schemas.openxmlformats.org/officeDocument/2006/relationships/hyperlink" Target="https://podminky.urs.cz/item/CS_URS_2026_01/766811351" TargetMode="External" /><Relationship Id="rId39" Type="http://schemas.openxmlformats.org/officeDocument/2006/relationships/hyperlink" Target="https://podminky.urs.cz/item/CS_URS_2026_01/766811411" TargetMode="External" /><Relationship Id="rId40" Type="http://schemas.openxmlformats.org/officeDocument/2006/relationships/hyperlink" Target="https://podminky.urs.cz/item/CS_URS_2026_01/766811412" TargetMode="External" /><Relationship Id="rId41" Type="http://schemas.openxmlformats.org/officeDocument/2006/relationships/hyperlink" Target="https://podminky.urs.cz/item/CS_URS_2026_01/766811461" TargetMode="External" /><Relationship Id="rId42" Type="http://schemas.openxmlformats.org/officeDocument/2006/relationships/hyperlink" Target="https://podminky.urs.cz/item/CS_URS_2026_01/766811462" TargetMode="External" /><Relationship Id="rId43" Type="http://schemas.openxmlformats.org/officeDocument/2006/relationships/hyperlink" Target="https://podminky.urs.cz/item/CS_URS_2026_01/766812840" TargetMode="External" /><Relationship Id="rId44" Type="http://schemas.openxmlformats.org/officeDocument/2006/relationships/hyperlink" Target="https://podminky.urs.cz/item/CS_URS_2026_01/998766312" TargetMode="External" /><Relationship Id="rId45" Type="http://schemas.openxmlformats.org/officeDocument/2006/relationships/hyperlink" Target="https://podminky.urs.cz/item/CS_URS_2026_01/998767312" TargetMode="External" /><Relationship Id="rId46" Type="http://schemas.openxmlformats.org/officeDocument/2006/relationships/hyperlink" Target="https://podminky.urs.cz/item/CS_URS_2026_01/771111011" TargetMode="External" /><Relationship Id="rId47" Type="http://schemas.openxmlformats.org/officeDocument/2006/relationships/hyperlink" Target="https://podminky.urs.cz/item/CS_URS_2026_01/771111013" TargetMode="External" /><Relationship Id="rId48" Type="http://schemas.openxmlformats.org/officeDocument/2006/relationships/hyperlink" Target="https://podminky.urs.cz/item/CS_URS_2026_01/771121011" TargetMode="External" /><Relationship Id="rId49" Type="http://schemas.openxmlformats.org/officeDocument/2006/relationships/hyperlink" Target="https://podminky.urs.cz/item/CS_URS_2026_01/771121027" TargetMode="External" /><Relationship Id="rId50" Type="http://schemas.openxmlformats.org/officeDocument/2006/relationships/hyperlink" Target="https://podminky.urs.cz/item/CS_URS_2026_01/771121037" TargetMode="External" /><Relationship Id="rId51" Type="http://schemas.openxmlformats.org/officeDocument/2006/relationships/hyperlink" Target="https://podminky.urs.cz/item/CS_URS_2026_01/771151023" TargetMode="External" /><Relationship Id="rId52" Type="http://schemas.openxmlformats.org/officeDocument/2006/relationships/hyperlink" Target="https://podminky.urs.cz/item/CS_URS_2026_01/771161022" TargetMode="External" /><Relationship Id="rId53" Type="http://schemas.openxmlformats.org/officeDocument/2006/relationships/hyperlink" Target="https://podminky.urs.cz/item/CS_URS_2026_01/771274113" TargetMode="External" /><Relationship Id="rId54" Type="http://schemas.openxmlformats.org/officeDocument/2006/relationships/hyperlink" Target="https://podminky.urs.cz/item/CS_URS_2026_01/771274232" TargetMode="External" /><Relationship Id="rId55" Type="http://schemas.openxmlformats.org/officeDocument/2006/relationships/hyperlink" Target="https://podminky.urs.cz/item/CS_URS_2026_01/771474112" TargetMode="External" /><Relationship Id="rId56" Type="http://schemas.openxmlformats.org/officeDocument/2006/relationships/hyperlink" Target="https://podminky.urs.cz/item/CS_URS_2026_01/771474132" TargetMode="External" /><Relationship Id="rId57" Type="http://schemas.openxmlformats.org/officeDocument/2006/relationships/hyperlink" Target="https://podminky.urs.cz/item/CS_URS_2026_01/771574413" TargetMode="External" /><Relationship Id="rId58" Type="http://schemas.openxmlformats.org/officeDocument/2006/relationships/hyperlink" Target="https://podminky.urs.cz/item/CS_URS_2026_01/771591115" TargetMode="External" /><Relationship Id="rId59" Type="http://schemas.openxmlformats.org/officeDocument/2006/relationships/hyperlink" Target="https://podminky.urs.cz/item/CS_URS_2026_01/998771312" TargetMode="External" /><Relationship Id="rId60" Type="http://schemas.openxmlformats.org/officeDocument/2006/relationships/hyperlink" Target="https://podminky.urs.cz/item/CS_URS_2026_01/776201812" TargetMode="External" /><Relationship Id="rId61" Type="http://schemas.openxmlformats.org/officeDocument/2006/relationships/hyperlink" Target="https://podminky.urs.cz/item/CS_URS_2026_01/776301812" TargetMode="External" /><Relationship Id="rId62" Type="http://schemas.openxmlformats.org/officeDocument/2006/relationships/hyperlink" Target="https://podminky.urs.cz/item/CS_URS_2026_01/776410811" TargetMode="External" /><Relationship Id="rId63" Type="http://schemas.openxmlformats.org/officeDocument/2006/relationships/hyperlink" Target="https://podminky.urs.cz/item/CS_URS_2026_01/776430811" TargetMode="External" /><Relationship Id="rId64" Type="http://schemas.openxmlformats.org/officeDocument/2006/relationships/hyperlink" Target="https://podminky.urs.cz/item/CS_URS_2026_01/998776312" TargetMode="External" /><Relationship Id="rId65" Type="http://schemas.openxmlformats.org/officeDocument/2006/relationships/hyperlink" Target="https://podminky.urs.cz/item/CS_URS_2026_01/784111021" TargetMode="External" /><Relationship Id="rId66" Type="http://schemas.openxmlformats.org/officeDocument/2006/relationships/hyperlink" Target="https://podminky.urs.cz/item/CS_URS_2026_01/784161001" TargetMode="External" /><Relationship Id="rId67" Type="http://schemas.openxmlformats.org/officeDocument/2006/relationships/hyperlink" Target="https://podminky.urs.cz/item/CS_URS_2026_01/784171101" TargetMode="External" /><Relationship Id="rId68" Type="http://schemas.openxmlformats.org/officeDocument/2006/relationships/hyperlink" Target="https://podminky.urs.cz/item/CS_URS_2026_01/784171111" TargetMode="External" /><Relationship Id="rId69" Type="http://schemas.openxmlformats.org/officeDocument/2006/relationships/hyperlink" Target="https://podminky.urs.cz/item/CS_URS_2026_01/784181121" TargetMode="External" /><Relationship Id="rId70" Type="http://schemas.openxmlformats.org/officeDocument/2006/relationships/hyperlink" Target="https://podminky.urs.cz/item/CS_URS_2026_01/784211111" TargetMode="External" /><Relationship Id="rId7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21171903" TargetMode="External" /><Relationship Id="rId2" Type="http://schemas.openxmlformats.org/officeDocument/2006/relationships/hyperlink" Target="https://podminky.urs.cz/item/CS_URS_2026_01/721171913" TargetMode="External" /><Relationship Id="rId3" Type="http://schemas.openxmlformats.org/officeDocument/2006/relationships/hyperlink" Target="https://podminky.urs.cz/item/CS_URS_2026_01/721174042" TargetMode="External" /><Relationship Id="rId4" Type="http://schemas.openxmlformats.org/officeDocument/2006/relationships/hyperlink" Target="https://podminky.urs.cz/item/CS_URS_2026_01/721194104" TargetMode="External" /><Relationship Id="rId5" Type="http://schemas.openxmlformats.org/officeDocument/2006/relationships/hyperlink" Target="https://podminky.urs.cz/item/CS_URS_2026_01/721229111" TargetMode="External" /><Relationship Id="rId6" Type="http://schemas.openxmlformats.org/officeDocument/2006/relationships/hyperlink" Target="https://podminky.urs.cz/item/CS_URS_2026_01/721290111" TargetMode="External" /><Relationship Id="rId7" Type="http://schemas.openxmlformats.org/officeDocument/2006/relationships/hyperlink" Target="https://podminky.urs.cz/item/CS_URS_2026_01/998721312" TargetMode="External" /><Relationship Id="rId8" Type="http://schemas.openxmlformats.org/officeDocument/2006/relationships/hyperlink" Target="https://podminky.urs.cz/item/CS_URS_2026_01/722171932" TargetMode="External" /><Relationship Id="rId9" Type="http://schemas.openxmlformats.org/officeDocument/2006/relationships/hyperlink" Target="https://podminky.urs.cz/item/CS_URS_2026_01/722174002" TargetMode="External" /><Relationship Id="rId10" Type="http://schemas.openxmlformats.org/officeDocument/2006/relationships/hyperlink" Target="https://podminky.urs.cz/item/CS_URS_2026_01/722179191" TargetMode="External" /><Relationship Id="rId11" Type="http://schemas.openxmlformats.org/officeDocument/2006/relationships/hyperlink" Target="https://podminky.urs.cz/item/CS_URS_2026_01/722179192" TargetMode="External" /><Relationship Id="rId12" Type="http://schemas.openxmlformats.org/officeDocument/2006/relationships/hyperlink" Target="https://podminky.urs.cz/item/CS_URS_2026_01/722181211" TargetMode="External" /><Relationship Id="rId13" Type="http://schemas.openxmlformats.org/officeDocument/2006/relationships/hyperlink" Target="https://podminky.urs.cz/item/CS_URS_2026_01/722190401" TargetMode="External" /><Relationship Id="rId14" Type="http://schemas.openxmlformats.org/officeDocument/2006/relationships/hyperlink" Target="https://podminky.urs.cz/item/CS_URS_2026_01/722190901" TargetMode="External" /><Relationship Id="rId15" Type="http://schemas.openxmlformats.org/officeDocument/2006/relationships/hyperlink" Target="https://podminky.urs.cz/item/CS_URS_2026_01/722220111" TargetMode="External" /><Relationship Id="rId16" Type="http://schemas.openxmlformats.org/officeDocument/2006/relationships/hyperlink" Target="https://podminky.urs.cz/item/CS_URS_2026_01/998722312" TargetMode="External" /><Relationship Id="rId17" Type="http://schemas.openxmlformats.org/officeDocument/2006/relationships/hyperlink" Target="https://podminky.urs.cz/item/CS_URS_2026_01/725310823" TargetMode="External" /><Relationship Id="rId18" Type="http://schemas.openxmlformats.org/officeDocument/2006/relationships/hyperlink" Target="https://podminky.urs.cz/item/CS_URS_2026_01/725319111" TargetMode="External" /><Relationship Id="rId19" Type="http://schemas.openxmlformats.org/officeDocument/2006/relationships/hyperlink" Target="https://podminky.urs.cz/item/CS_URS_2026_01/725810811" TargetMode="External" /><Relationship Id="rId20" Type="http://schemas.openxmlformats.org/officeDocument/2006/relationships/hyperlink" Target="https://podminky.urs.cz/item/CS_URS_2026_01/725819401" TargetMode="External" /><Relationship Id="rId21" Type="http://schemas.openxmlformats.org/officeDocument/2006/relationships/hyperlink" Target="https://podminky.urs.cz/item/CS_URS_2026_01/725820801" TargetMode="External" /><Relationship Id="rId22" Type="http://schemas.openxmlformats.org/officeDocument/2006/relationships/hyperlink" Target="https://podminky.urs.cz/item/CS_URS_2026_01/725829111" TargetMode="External" /><Relationship Id="rId23" Type="http://schemas.openxmlformats.org/officeDocument/2006/relationships/hyperlink" Target="https://podminky.urs.cz/item/CS_URS_2026_01/725850800" TargetMode="External" /><Relationship Id="rId24" Type="http://schemas.openxmlformats.org/officeDocument/2006/relationships/hyperlink" Target="https://podminky.urs.cz/item/CS_URS_2026_01/725859102" TargetMode="External" /><Relationship Id="rId25" Type="http://schemas.openxmlformats.org/officeDocument/2006/relationships/hyperlink" Target="https://podminky.urs.cz/item/CS_URS_2026_01/725860811" TargetMode="External" /><Relationship Id="rId26" Type="http://schemas.openxmlformats.org/officeDocument/2006/relationships/hyperlink" Target="https://podminky.urs.cz/item/CS_URS_2026_01/725869203" TargetMode="External" /><Relationship Id="rId27" Type="http://schemas.openxmlformats.org/officeDocument/2006/relationships/hyperlink" Target="https://podminky.urs.cz/item/CS_URS_2026_01/998725312" TargetMode="External" /><Relationship Id="rId28" Type="http://schemas.openxmlformats.org/officeDocument/2006/relationships/hyperlink" Target="https://podminky.urs.cz/item/CS_URS_2026_01/HZS2211" TargetMode="External" /><Relationship Id="rId29" Type="http://schemas.openxmlformats.org/officeDocument/2006/relationships/hyperlink" Target="https://podminky.urs.cz/item/CS_URS_2026_01/HZS2491" TargetMode="External" /><Relationship Id="rId3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112061" TargetMode="External" /><Relationship Id="rId2" Type="http://schemas.openxmlformats.org/officeDocument/2006/relationships/hyperlink" Target="https://podminky.urs.cz/item/CS_URS_2026_01/741122015" TargetMode="External" /><Relationship Id="rId3" Type="http://schemas.openxmlformats.org/officeDocument/2006/relationships/hyperlink" Target="https://podminky.urs.cz/item/CS_URS_2026_01/741122016" TargetMode="External" /><Relationship Id="rId4" Type="http://schemas.openxmlformats.org/officeDocument/2006/relationships/hyperlink" Target="https://podminky.urs.cz/item/CS_URS_2026_01/741130004" TargetMode="External" /><Relationship Id="rId5" Type="http://schemas.openxmlformats.org/officeDocument/2006/relationships/hyperlink" Target="https://podminky.urs.cz/item/CS_URS_2026_01/741310231" TargetMode="External" /><Relationship Id="rId6" Type="http://schemas.openxmlformats.org/officeDocument/2006/relationships/hyperlink" Target="https://podminky.urs.cz/item/CS_URS_2026_01/741311815" TargetMode="External" /><Relationship Id="rId7" Type="http://schemas.openxmlformats.org/officeDocument/2006/relationships/hyperlink" Target="https://podminky.urs.cz/item/CS_URS_2026_01/741313041" TargetMode="External" /><Relationship Id="rId8" Type="http://schemas.openxmlformats.org/officeDocument/2006/relationships/hyperlink" Target="https://podminky.urs.cz/item/CS_URS_2026_01/741371821" TargetMode="External" /><Relationship Id="rId9" Type="http://schemas.openxmlformats.org/officeDocument/2006/relationships/hyperlink" Target="https://podminky.urs.cz/item/CS_URS_2026_01/741371853" TargetMode="External" /><Relationship Id="rId10" Type="http://schemas.openxmlformats.org/officeDocument/2006/relationships/hyperlink" Target="https://podminky.urs.cz/item/CS_URS_2026_01/741371863" TargetMode="External" /><Relationship Id="rId11" Type="http://schemas.openxmlformats.org/officeDocument/2006/relationships/hyperlink" Target="https://podminky.urs.cz/item/CS_URS_2026_01/741372112" TargetMode="External" /><Relationship Id="rId12" Type="http://schemas.openxmlformats.org/officeDocument/2006/relationships/hyperlink" Target="https://podminky.urs.cz/item/CS_URS_2026_01/741810002" TargetMode="External" /><Relationship Id="rId13" Type="http://schemas.openxmlformats.org/officeDocument/2006/relationships/hyperlink" Target="https://podminky.urs.cz/item/CS_URS_2026_01/998741312" TargetMode="External" /><Relationship Id="rId14" Type="http://schemas.openxmlformats.org/officeDocument/2006/relationships/hyperlink" Target="https://podminky.urs.cz/item/CS_URS_2026_01/998742312" TargetMode="External" /><Relationship Id="rId15" Type="http://schemas.openxmlformats.org/officeDocument/2006/relationships/hyperlink" Target="https://podminky.urs.cz/item/CS_URS_2026_01/460941221" TargetMode="External" /><Relationship Id="rId16" Type="http://schemas.openxmlformats.org/officeDocument/2006/relationships/hyperlink" Target="https://podminky.urs.cz/item/CS_URS_2026_01/468094141" TargetMode="External" /><Relationship Id="rId17" Type="http://schemas.openxmlformats.org/officeDocument/2006/relationships/hyperlink" Target="https://podminky.urs.cz/item/CS_URS_2026_01/468111312" TargetMode="External" /><Relationship Id="rId18" Type="http://schemas.openxmlformats.org/officeDocument/2006/relationships/hyperlink" Target="https://podminky.urs.cz/item/CS_URS_2026_01/469981111" TargetMode="External" /><Relationship Id="rId19" Type="http://schemas.openxmlformats.org/officeDocument/2006/relationships/hyperlink" Target="https://podminky.urs.cz/item/CS_URS_2026_01/HZS2232" TargetMode="External" /><Relationship Id="rId20" Type="http://schemas.openxmlformats.org/officeDocument/2006/relationships/hyperlink" Target="https://podminky.urs.cz/item/CS_URS_2026_01/HZS2491" TargetMode="External" /><Relationship Id="rId2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3254000" TargetMode="External" /><Relationship Id="rId2" Type="http://schemas.openxmlformats.org/officeDocument/2006/relationships/hyperlink" Target="https://podminky.urs.cz/item/CS_URS_2026_01/045203000" TargetMode="External" /><Relationship Id="rId3" Type="http://schemas.openxmlformats.org/officeDocument/2006/relationships/hyperlink" Target="https://podminky.urs.cz/item/CS_URS_2026_01/045303000" TargetMode="External" /><Relationship Id="rId4" Type="http://schemas.openxmlformats.org/officeDocument/2006/relationships/hyperlink" Target="https://podminky.urs.cz/item/CS_URS_2026_01/065002000" TargetMode="External" /><Relationship Id="rId5" Type="http://schemas.openxmlformats.org/officeDocument/2006/relationships/hyperlink" Target="https://podminky.urs.cz/item/CS_URS_2026_01/071103000" TargetMode="External" /><Relationship Id="rId6" Type="http://schemas.openxmlformats.org/officeDocument/2006/relationships/hyperlink" Target="https://podminky.urs.cz/item/CS_URS_2026_01/094103000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20260125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Dopravní podnik Karlovy Vary,Sportovní 656/1 - úpravy povrchů na chodbách,schodištích a denní místnosti admin.přístavby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656/1,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Vary,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Stavební část'!P91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Zdravotně technické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'02 - Zdravotně technické ...'!P84</f>
        <v>0</v>
      </c>
      <c r="AV56" s="122">
        <f>'02 - Zdravotně technické ...'!J33</f>
        <v>0</v>
      </c>
      <c r="AW56" s="122">
        <f>'02 - Zdravotně technické ...'!J34</f>
        <v>0</v>
      </c>
      <c r="AX56" s="122">
        <f>'02 - Zdravotně technické ...'!J35</f>
        <v>0</v>
      </c>
      <c r="AY56" s="122">
        <f>'02 - Zdravotně technické ...'!J36</f>
        <v>0</v>
      </c>
      <c r="AZ56" s="122">
        <f>'02 - Zdravotně technické ...'!F33</f>
        <v>0</v>
      </c>
      <c r="BA56" s="122">
        <f>'02 - Zdravotně technické ...'!F34</f>
        <v>0</v>
      </c>
      <c r="BB56" s="122">
        <f>'02 - Zdravotně technické ...'!F35</f>
        <v>0</v>
      </c>
      <c r="BC56" s="122">
        <f>'02 - Zdravotně technické ...'!F36</f>
        <v>0</v>
      </c>
      <c r="BD56" s="124">
        <f>'02 - Zdravotně technické 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Elektroinstalace'!J30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'03 - Elektroinstalace'!P85</f>
        <v>0</v>
      </c>
      <c r="AV57" s="122">
        <f>'03 - Elektroinstalace'!J33</f>
        <v>0</v>
      </c>
      <c r="AW57" s="122">
        <f>'03 - Elektroinstalace'!J34</f>
        <v>0</v>
      </c>
      <c r="AX57" s="122">
        <f>'03 - Elektroinstalace'!J35</f>
        <v>0</v>
      </c>
      <c r="AY57" s="122">
        <f>'03 - Elektroinstalace'!J36</f>
        <v>0</v>
      </c>
      <c r="AZ57" s="122">
        <f>'03 - Elektroinstalace'!F33</f>
        <v>0</v>
      </c>
      <c r="BA57" s="122">
        <f>'03 - Elektroinstalace'!F34</f>
        <v>0</v>
      </c>
      <c r="BB57" s="122">
        <f>'03 - Elektroinstalace'!F35</f>
        <v>0</v>
      </c>
      <c r="BC57" s="122">
        <f>'03 - Elektroinstalace'!F36</f>
        <v>0</v>
      </c>
      <c r="BD57" s="124">
        <f>'03 - Elektroinstalace'!F37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Vedlejší a ostatní n...'!J30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'04 - Vedlejší a ostatní n...'!P85</f>
        <v>0</v>
      </c>
      <c r="AV58" s="127">
        <f>'04 - Vedlejší a ostatní n...'!J33</f>
        <v>0</v>
      </c>
      <c r="AW58" s="127">
        <f>'04 - Vedlejší a ostatní n...'!J34</f>
        <v>0</v>
      </c>
      <c r="AX58" s="127">
        <f>'04 - Vedlejší a ostatní n...'!J35</f>
        <v>0</v>
      </c>
      <c r="AY58" s="127">
        <f>'04 - Vedlejší a ostatní n...'!J36</f>
        <v>0</v>
      </c>
      <c r="AZ58" s="127">
        <f>'04 - Vedlejší a ostatní n...'!F33</f>
        <v>0</v>
      </c>
      <c r="BA58" s="127">
        <f>'04 - Vedlejší a ostatní n...'!F34</f>
        <v>0</v>
      </c>
      <c r="BB58" s="127">
        <f>'04 - Vedlejší a ostatní n...'!F35</f>
        <v>0</v>
      </c>
      <c r="BC58" s="127">
        <f>'04 - Vedlejší a ostatní n...'!F36</f>
        <v>0</v>
      </c>
      <c r="BD58" s="129">
        <f>'04 - Vedlejší a ostatní n...'!F37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BJjVY2gMLa++VzDuQEtP/8clZiQ+kH57oM3IzgWZMxX/UBy4oxAWiXNuMW6c3Sm9k8FxS84w7AXFGbbhXPvU8A==" hashValue="Y7vJ6vkmW8Ogs8WOxVPA0/oIrciEbChpniaubDkj5V/PF/VPcGit1NVjNTC12JkrsFf/RfcMXuc670FidnKHS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dravotně technické ...'!C2" display="/"/>
    <hyperlink ref="A57" location="'03 - Elektroinstalace'!C2" display="/"/>
    <hyperlink ref="A58" location="'04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Vary,Sportovní 656/1 - úpravy povrchů na chodbách,schodištích a denní místnosti admin.přístavby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ROUND((SUM(BE91:BE616)),  2)</f>
        <v>0</v>
      </c>
      <c r="G33" s="40"/>
      <c r="H33" s="40"/>
      <c r="I33" s="150">
        <v>0.20999999999999999</v>
      </c>
      <c r="J33" s="149">
        <f>ROUND(((SUM(BE91:BE616))*I33),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ROUND((SUM(BF91:BF616)),  2)</f>
        <v>0</v>
      </c>
      <c r="G34" s="40"/>
      <c r="H34" s="40"/>
      <c r="I34" s="150">
        <v>0.12</v>
      </c>
      <c r="J34" s="149">
        <f>ROUND(((SUM(BF91:BF616))*I34),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ROUND((SUM(BG91:BG616)),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ROUND((SUM(BH91:BH616)),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ROUND((SUM(BI91:BI616)),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Vary,Sportovní 656/1 - úpravy povrchů na chodbách,schodištích a denní místnosti admin.přístavby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25. 1. 2026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J125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J142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J146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J147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J254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J359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J367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J516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110</v>
      </c>
      <c r="E71" s="176"/>
      <c r="F71" s="176"/>
      <c r="G71" s="176"/>
      <c r="H71" s="176"/>
      <c r="I71" s="176"/>
      <c r="J71" s="177">
        <f>J556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111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6.25" customHeight="1">
      <c r="A81" s="40"/>
      <c r="B81" s="41"/>
      <c r="C81" s="42"/>
      <c r="D81" s="42"/>
      <c r="E81" s="162" t="str">
        <f>E7</f>
        <v>Dopravní podnik Karlovy Vary,Sportovní 656/1 - úpravy povrchů na chodbách,schodištích a denní místnosti admin.přístavby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93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01 - Stavební část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Sportovní 656/1, Karlovy Vary</v>
      </c>
      <c r="G85" s="42"/>
      <c r="H85" s="42"/>
      <c r="I85" s="34" t="s">
        <v>23</v>
      </c>
      <c r="J85" s="74" t="str">
        <f>IF(J12="","",J12)</f>
        <v>25. 1. 2026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Dopravní podnik Karlovy Vary, a.s.</v>
      </c>
      <c r="G87" s="42"/>
      <c r="H87" s="42"/>
      <c r="I87" s="34" t="s">
        <v>31</v>
      </c>
      <c r="J87" s="38" t="str">
        <f>E21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>Bc. Martin Frous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112</v>
      </c>
      <c r="D90" s="182" t="s">
        <v>57</v>
      </c>
      <c r="E90" s="182" t="s">
        <v>53</v>
      </c>
      <c r="F90" s="182" t="s">
        <v>54</v>
      </c>
      <c r="G90" s="182" t="s">
        <v>113</v>
      </c>
      <c r="H90" s="182" t="s">
        <v>114</v>
      </c>
      <c r="I90" s="182" t="s">
        <v>115</v>
      </c>
      <c r="J90" s="182" t="s">
        <v>97</v>
      </c>
      <c r="K90" s="183" t="s">
        <v>116</v>
      </c>
      <c r="L90" s="184"/>
      <c r="M90" s="94" t="s">
        <v>19</v>
      </c>
      <c r="N90" s="95" t="s">
        <v>42</v>
      </c>
      <c r="O90" s="95" t="s">
        <v>117</v>
      </c>
      <c r="P90" s="95" t="s">
        <v>118</v>
      </c>
      <c r="Q90" s="95" t="s">
        <v>119</v>
      </c>
      <c r="R90" s="95" t="s">
        <v>120</v>
      </c>
      <c r="S90" s="95" t="s">
        <v>121</v>
      </c>
      <c r="T90" s="96" t="s">
        <v>122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123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P92+P146</f>
        <v>0</v>
      </c>
      <c r="Q91" s="98"/>
      <c r="R91" s="187">
        <f>R92+R146</f>
        <v>22.79895526</v>
      </c>
      <c r="S91" s="98"/>
      <c r="T91" s="188">
        <f>T92+T146</f>
        <v>9.2715897199999997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98</v>
      </c>
      <c r="BK91" s="189">
        <f>BK92+BK146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124</v>
      </c>
      <c r="F92" s="193" t="s">
        <v>125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P93+P97+P125+P142</f>
        <v>0</v>
      </c>
      <c r="Q92" s="198"/>
      <c r="R92" s="199">
        <f>R93+R97+R125+R142</f>
        <v>0.067199999999999996</v>
      </c>
      <c r="S92" s="198"/>
      <c r="T92" s="200">
        <f>T93+T97+T125+T142</f>
        <v>1.9429116000000002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126</v>
      </c>
      <c r="BK92" s="203">
        <f>BK93+BK97+BK125+BK142</f>
        <v>0</v>
      </c>
    </row>
    <row r="93" s="12" customFormat="1" ht="22.8" customHeight="1">
      <c r="A93" s="12"/>
      <c r="B93" s="190"/>
      <c r="C93" s="191"/>
      <c r="D93" s="192" t="s">
        <v>71</v>
      </c>
      <c r="E93" s="204" t="s">
        <v>127</v>
      </c>
      <c r="F93" s="204" t="s">
        <v>128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0.057599999999999998</v>
      </c>
      <c r="S93" s="198"/>
      <c r="T93" s="200">
        <f>SUM(T94:T96)</f>
        <v>0.057599999999999998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126</v>
      </c>
      <c r="BK93" s="203">
        <f>SUM(BK94:BK96)</f>
        <v>0</v>
      </c>
    </row>
    <row r="94" s="2" customFormat="1" ht="16.5" customHeight="1">
      <c r="A94" s="40"/>
      <c r="B94" s="41"/>
      <c r="C94" s="206" t="s">
        <v>80</v>
      </c>
      <c r="D94" s="206" t="s">
        <v>129</v>
      </c>
      <c r="E94" s="207" t="s">
        <v>130</v>
      </c>
      <c r="F94" s="208" t="s">
        <v>131</v>
      </c>
      <c r="G94" s="209" t="s">
        <v>132</v>
      </c>
      <c r="H94" s="210">
        <v>240</v>
      </c>
      <c r="I94" s="211"/>
      <c r="J94" s="212">
        <f>ROUND(I94*H94,2)</f>
        <v>0</v>
      </c>
      <c r="K94" s="208" t="s">
        <v>133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0.00024000000000000001</v>
      </c>
      <c r="R94" s="215">
        <f>Q94*H94</f>
        <v>0.057599999999999998</v>
      </c>
      <c r="S94" s="215">
        <v>0.00024000000000000001</v>
      </c>
      <c r="T94" s="216">
        <f>S94*H94</f>
        <v>0.057599999999999998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134</v>
      </c>
      <c r="AT94" s="217" t="s">
        <v>129</v>
      </c>
      <c r="AU94" s="217" t="s">
        <v>82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134</v>
      </c>
      <c r="BM94" s="217" t="s">
        <v>135</v>
      </c>
    </row>
    <row r="95" s="2" customFormat="1">
      <c r="A95" s="40"/>
      <c r="B95" s="41"/>
      <c r="C95" s="42"/>
      <c r="D95" s="219" t="s">
        <v>136</v>
      </c>
      <c r="E95" s="42"/>
      <c r="F95" s="220" t="s">
        <v>137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82</v>
      </c>
    </row>
    <row r="96" s="2" customFormat="1">
      <c r="A96" s="40"/>
      <c r="B96" s="41"/>
      <c r="C96" s="42"/>
      <c r="D96" s="224" t="s">
        <v>138</v>
      </c>
      <c r="E96" s="42"/>
      <c r="F96" s="225" t="s">
        <v>139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138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140</v>
      </c>
      <c r="F97" s="204" t="s">
        <v>141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SUM(P98:P124)</f>
        <v>0</v>
      </c>
      <c r="Q97" s="198"/>
      <c r="R97" s="199">
        <f>SUM(R98:R124)</f>
        <v>0.0096000000000000009</v>
      </c>
      <c r="S97" s="198"/>
      <c r="T97" s="200">
        <f>SUM(T98:T124)</f>
        <v>1.8853116000000001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126</v>
      </c>
      <c r="BK97" s="203">
        <f>SUM(BK98:BK124)</f>
        <v>0</v>
      </c>
    </row>
    <row r="98" s="2" customFormat="1" ht="33" customHeight="1">
      <c r="A98" s="40"/>
      <c r="B98" s="41"/>
      <c r="C98" s="206" t="s">
        <v>82</v>
      </c>
      <c r="D98" s="206" t="s">
        <v>129</v>
      </c>
      <c r="E98" s="207" t="s">
        <v>142</v>
      </c>
      <c r="F98" s="208" t="s">
        <v>143</v>
      </c>
      <c r="G98" s="209" t="s">
        <v>132</v>
      </c>
      <c r="H98" s="210">
        <v>200</v>
      </c>
      <c r="I98" s="211"/>
      <c r="J98" s="212">
        <f>ROUND(I98*H98,2)</f>
        <v>0</v>
      </c>
      <c r="K98" s="208" t="s">
        <v>133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134</v>
      </c>
      <c r="AT98" s="217" t="s">
        <v>129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134</v>
      </c>
      <c r="BM98" s="217" t="s">
        <v>144</v>
      </c>
    </row>
    <row r="99" s="2" customFormat="1">
      <c r="A99" s="40"/>
      <c r="B99" s="41"/>
      <c r="C99" s="42"/>
      <c r="D99" s="219" t="s">
        <v>136</v>
      </c>
      <c r="E99" s="42"/>
      <c r="F99" s="220" t="s">
        <v>145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2" customFormat="1">
      <c r="A100" s="40"/>
      <c r="B100" s="41"/>
      <c r="C100" s="42"/>
      <c r="D100" s="224" t="s">
        <v>138</v>
      </c>
      <c r="E100" s="42"/>
      <c r="F100" s="225" t="s">
        <v>146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82</v>
      </c>
    </row>
    <row r="101" s="2" customFormat="1" ht="37.8" customHeight="1">
      <c r="A101" s="40"/>
      <c r="B101" s="41"/>
      <c r="C101" s="206" t="s">
        <v>147</v>
      </c>
      <c r="D101" s="206" t="s">
        <v>129</v>
      </c>
      <c r="E101" s="207" t="s">
        <v>148</v>
      </c>
      <c r="F101" s="208" t="s">
        <v>149</v>
      </c>
      <c r="G101" s="209" t="s">
        <v>132</v>
      </c>
      <c r="H101" s="210">
        <v>40</v>
      </c>
      <c r="I101" s="211"/>
      <c r="J101" s="212">
        <f>ROUND(I101*H101,2)</f>
        <v>0</v>
      </c>
      <c r="K101" s="208" t="s">
        <v>133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134</v>
      </c>
      <c r="AT101" s="217" t="s">
        <v>129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134</v>
      </c>
      <c r="BM101" s="217" t="s">
        <v>150</v>
      </c>
    </row>
    <row r="102" s="2" customFormat="1">
      <c r="A102" s="40"/>
      <c r="B102" s="41"/>
      <c r="C102" s="42"/>
      <c r="D102" s="219" t="s">
        <v>136</v>
      </c>
      <c r="E102" s="42"/>
      <c r="F102" s="220" t="s">
        <v>151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82</v>
      </c>
    </row>
    <row r="103" s="2" customFormat="1">
      <c r="A103" s="40"/>
      <c r="B103" s="41"/>
      <c r="C103" s="42"/>
      <c r="D103" s="224" t="s">
        <v>138</v>
      </c>
      <c r="E103" s="42"/>
      <c r="F103" s="225" t="s">
        <v>152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82</v>
      </c>
    </row>
    <row r="104" s="2" customFormat="1" ht="24.15" customHeight="1">
      <c r="A104" s="40"/>
      <c r="B104" s="41"/>
      <c r="C104" s="206" t="s">
        <v>134</v>
      </c>
      <c r="D104" s="206" t="s">
        <v>129</v>
      </c>
      <c r="E104" s="207" t="s">
        <v>153</v>
      </c>
      <c r="F104" s="208" t="s">
        <v>154</v>
      </c>
      <c r="G104" s="209" t="s">
        <v>132</v>
      </c>
      <c r="H104" s="210">
        <v>240</v>
      </c>
      <c r="I104" s="211"/>
      <c r="J104" s="212">
        <f>ROUND(I104*H104,2)</f>
        <v>0</v>
      </c>
      <c r="K104" s="208" t="s">
        <v>133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4.0000000000000003E-05</v>
      </c>
      <c r="R104" s="215">
        <f>Q104*H104</f>
        <v>0.0096000000000000009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134</v>
      </c>
      <c r="AT104" s="217" t="s">
        <v>129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134</v>
      </c>
      <c r="BM104" s="217" t="s">
        <v>155</v>
      </c>
    </row>
    <row r="105" s="2" customFormat="1">
      <c r="A105" s="40"/>
      <c r="B105" s="41"/>
      <c r="C105" s="42"/>
      <c r="D105" s="219" t="s">
        <v>136</v>
      </c>
      <c r="E105" s="42"/>
      <c r="F105" s="220" t="s">
        <v>156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136</v>
      </c>
      <c r="AU105" s="19" t="s">
        <v>82</v>
      </c>
    </row>
    <row r="106" s="2" customFormat="1">
      <c r="A106" s="40"/>
      <c r="B106" s="41"/>
      <c r="C106" s="42"/>
      <c r="D106" s="224" t="s">
        <v>138</v>
      </c>
      <c r="E106" s="42"/>
      <c r="F106" s="225" t="s">
        <v>157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82</v>
      </c>
    </row>
    <row r="107" s="2" customFormat="1" ht="21.75" customHeight="1">
      <c r="A107" s="40"/>
      <c r="B107" s="41"/>
      <c r="C107" s="206" t="s">
        <v>158</v>
      </c>
      <c r="D107" s="206" t="s">
        <v>129</v>
      </c>
      <c r="E107" s="207" t="s">
        <v>159</v>
      </c>
      <c r="F107" s="208" t="s">
        <v>160</v>
      </c>
      <c r="G107" s="209" t="s">
        <v>132</v>
      </c>
      <c r="H107" s="210">
        <v>1.6000000000000001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0.087999999999999995</v>
      </c>
      <c r="T107" s="216">
        <f>S107*H107</f>
        <v>0.14080000000000001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134</v>
      </c>
      <c r="AT107" s="217" t="s">
        <v>129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134</v>
      </c>
      <c r="BM107" s="217" t="s">
        <v>161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162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82</v>
      </c>
    </row>
    <row r="109" s="2" customFormat="1">
      <c r="A109" s="40"/>
      <c r="B109" s="41"/>
      <c r="C109" s="42"/>
      <c r="D109" s="224" t="s">
        <v>138</v>
      </c>
      <c r="E109" s="42"/>
      <c r="F109" s="225" t="s">
        <v>163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82</v>
      </c>
    </row>
    <row r="110" s="13" customFormat="1">
      <c r="A110" s="13"/>
      <c r="B110" s="226"/>
      <c r="C110" s="227"/>
      <c r="D110" s="219" t="s">
        <v>164</v>
      </c>
      <c r="E110" s="228" t="s">
        <v>19</v>
      </c>
      <c r="F110" s="229" t="s">
        <v>165</v>
      </c>
      <c r="G110" s="227"/>
      <c r="H110" s="230">
        <v>1.6000000000000001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164</v>
      </c>
      <c r="AU110" s="236" t="s">
        <v>82</v>
      </c>
      <c r="AV110" s="13" t="s">
        <v>82</v>
      </c>
      <c r="AW110" s="13" t="s">
        <v>33</v>
      </c>
      <c r="AX110" s="13" t="s">
        <v>72</v>
      </c>
      <c r="AY110" s="236" t="s">
        <v>126</v>
      </c>
    </row>
    <row r="111" s="14" customFormat="1">
      <c r="A111" s="14"/>
      <c r="B111" s="237"/>
      <c r="C111" s="238"/>
      <c r="D111" s="219" t="s">
        <v>164</v>
      </c>
      <c r="E111" s="239" t="s">
        <v>19</v>
      </c>
      <c r="F111" s="240" t="s">
        <v>166</v>
      </c>
      <c r="G111" s="238"/>
      <c r="H111" s="241">
        <v>1.6000000000000001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164</v>
      </c>
      <c r="AU111" s="247" t="s">
        <v>82</v>
      </c>
      <c r="AV111" s="14" t="s">
        <v>134</v>
      </c>
      <c r="AW111" s="14" t="s">
        <v>33</v>
      </c>
      <c r="AX111" s="14" t="s">
        <v>80</v>
      </c>
      <c r="AY111" s="247" t="s">
        <v>126</v>
      </c>
    </row>
    <row r="112" s="2" customFormat="1" ht="24.15" customHeight="1">
      <c r="A112" s="40"/>
      <c r="B112" s="41"/>
      <c r="C112" s="206" t="s">
        <v>127</v>
      </c>
      <c r="D112" s="206" t="s">
        <v>129</v>
      </c>
      <c r="E112" s="207" t="s">
        <v>167</v>
      </c>
      <c r="F112" s="208" t="s">
        <v>168</v>
      </c>
      <c r="G112" s="209" t="s">
        <v>132</v>
      </c>
      <c r="H112" s="210">
        <v>670.96600000000001</v>
      </c>
      <c r="I112" s="211"/>
      <c r="J112" s="212">
        <f>ROUND(I112*H112,2)</f>
        <v>0</v>
      </c>
      <c r="K112" s="208" t="s">
        <v>133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0.0025999999999999999</v>
      </c>
      <c r="T112" s="216">
        <f>S112*H112</f>
        <v>1.7445116000000001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134</v>
      </c>
      <c r="AT112" s="217" t="s">
        <v>129</v>
      </c>
      <c r="AU112" s="217" t="s">
        <v>82</v>
      </c>
      <c r="AY112" s="19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134</v>
      </c>
      <c r="BM112" s="217" t="s">
        <v>169</v>
      </c>
    </row>
    <row r="113" s="2" customFormat="1">
      <c r="A113" s="40"/>
      <c r="B113" s="41"/>
      <c r="C113" s="42"/>
      <c r="D113" s="219" t="s">
        <v>136</v>
      </c>
      <c r="E113" s="42"/>
      <c r="F113" s="220" t="s">
        <v>170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136</v>
      </c>
      <c r="AU113" s="19" t="s">
        <v>82</v>
      </c>
    </row>
    <row r="114" s="2" customFormat="1">
      <c r="A114" s="40"/>
      <c r="B114" s="41"/>
      <c r="C114" s="42"/>
      <c r="D114" s="224" t="s">
        <v>138</v>
      </c>
      <c r="E114" s="42"/>
      <c r="F114" s="225" t="s">
        <v>171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138</v>
      </c>
      <c r="AU114" s="19" t="s">
        <v>82</v>
      </c>
    </row>
    <row r="115" s="13" customFormat="1">
      <c r="A115" s="13"/>
      <c r="B115" s="226"/>
      <c r="C115" s="227"/>
      <c r="D115" s="219" t="s">
        <v>164</v>
      </c>
      <c r="E115" s="228" t="s">
        <v>19</v>
      </c>
      <c r="F115" s="229" t="s">
        <v>172</v>
      </c>
      <c r="G115" s="227"/>
      <c r="H115" s="230">
        <v>87.296000000000006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164</v>
      </c>
      <c r="AU115" s="236" t="s">
        <v>82</v>
      </c>
      <c r="AV115" s="13" t="s">
        <v>82</v>
      </c>
      <c r="AW115" s="13" t="s">
        <v>33</v>
      </c>
      <c r="AX115" s="13" t="s">
        <v>72</v>
      </c>
      <c r="AY115" s="236" t="s">
        <v>126</v>
      </c>
    </row>
    <row r="116" s="13" customFormat="1">
      <c r="A116" s="13"/>
      <c r="B116" s="226"/>
      <c r="C116" s="227"/>
      <c r="D116" s="219" t="s">
        <v>164</v>
      </c>
      <c r="E116" s="228" t="s">
        <v>19</v>
      </c>
      <c r="F116" s="229" t="s">
        <v>173</v>
      </c>
      <c r="G116" s="227"/>
      <c r="H116" s="230">
        <v>35.649999999999999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164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126</v>
      </c>
    </row>
    <row r="117" s="13" customFormat="1">
      <c r="A117" s="13"/>
      <c r="B117" s="226"/>
      <c r="C117" s="227"/>
      <c r="D117" s="219" t="s">
        <v>164</v>
      </c>
      <c r="E117" s="228" t="s">
        <v>19</v>
      </c>
      <c r="F117" s="229" t="s">
        <v>174</v>
      </c>
      <c r="G117" s="227"/>
      <c r="H117" s="230">
        <v>117.8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164</v>
      </c>
      <c r="AU117" s="236" t="s">
        <v>82</v>
      </c>
      <c r="AV117" s="13" t="s">
        <v>82</v>
      </c>
      <c r="AW117" s="13" t="s">
        <v>33</v>
      </c>
      <c r="AX117" s="13" t="s">
        <v>72</v>
      </c>
      <c r="AY117" s="236" t="s">
        <v>126</v>
      </c>
    </row>
    <row r="118" s="13" customFormat="1">
      <c r="A118" s="13"/>
      <c r="B118" s="226"/>
      <c r="C118" s="227"/>
      <c r="D118" s="219" t="s">
        <v>164</v>
      </c>
      <c r="E118" s="228" t="s">
        <v>19</v>
      </c>
      <c r="F118" s="229" t="s">
        <v>175</v>
      </c>
      <c r="G118" s="227"/>
      <c r="H118" s="230">
        <v>54.560000000000002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164</v>
      </c>
      <c r="AU118" s="236" t="s">
        <v>82</v>
      </c>
      <c r="AV118" s="13" t="s">
        <v>82</v>
      </c>
      <c r="AW118" s="13" t="s">
        <v>33</v>
      </c>
      <c r="AX118" s="13" t="s">
        <v>72</v>
      </c>
      <c r="AY118" s="236" t="s">
        <v>126</v>
      </c>
    </row>
    <row r="119" s="13" customFormat="1">
      <c r="A119" s="13"/>
      <c r="B119" s="226"/>
      <c r="C119" s="227"/>
      <c r="D119" s="219" t="s">
        <v>164</v>
      </c>
      <c r="E119" s="228" t="s">
        <v>19</v>
      </c>
      <c r="F119" s="229" t="s">
        <v>176</v>
      </c>
      <c r="G119" s="227"/>
      <c r="H119" s="230">
        <v>184.44999999999999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164</v>
      </c>
      <c r="AU119" s="236" t="s">
        <v>82</v>
      </c>
      <c r="AV119" s="13" t="s">
        <v>82</v>
      </c>
      <c r="AW119" s="13" t="s">
        <v>33</v>
      </c>
      <c r="AX119" s="13" t="s">
        <v>72</v>
      </c>
      <c r="AY119" s="236" t="s">
        <v>126</v>
      </c>
    </row>
    <row r="120" s="13" customFormat="1">
      <c r="A120" s="13"/>
      <c r="B120" s="226"/>
      <c r="C120" s="227"/>
      <c r="D120" s="219" t="s">
        <v>164</v>
      </c>
      <c r="E120" s="228" t="s">
        <v>19</v>
      </c>
      <c r="F120" s="229" t="s">
        <v>177</v>
      </c>
      <c r="G120" s="227"/>
      <c r="H120" s="230">
        <v>22.010000000000002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164</v>
      </c>
      <c r="AU120" s="236" t="s">
        <v>82</v>
      </c>
      <c r="AV120" s="13" t="s">
        <v>82</v>
      </c>
      <c r="AW120" s="13" t="s">
        <v>33</v>
      </c>
      <c r="AX120" s="13" t="s">
        <v>72</v>
      </c>
      <c r="AY120" s="236" t="s">
        <v>126</v>
      </c>
    </row>
    <row r="121" s="13" customFormat="1">
      <c r="A121" s="13"/>
      <c r="B121" s="226"/>
      <c r="C121" s="227"/>
      <c r="D121" s="219" t="s">
        <v>164</v>
      </c>
      <c r="E121" s="228" t="s">
        <v>19</v>
      </c>
      <c r="F121" s="229" t="s">
        <v>178</v>
      </c>
      <c r="G121" s="227"/>
      <c r="H121" s="230">
        <v>168.02000000000001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164</v>
      </c>
      <c r="AU121" s="236" t="s">
        <v>82</v>
      </c>
      <c r="AV121" s="13" t="s">
        <v>82</v>
      </c>
      <c r="AW121" s="13" t="s">
        <v>33</v>
      </c>
      <c r="AX121" s="13" t="s">
        <v>72</v>
      </c>
      <c r="AY121" s="236" t="s">
        <v>126</v>
      </c>
    </row>
    <row r="122" s="13" customFormat="1">
      <c r="A122" s="13"/>
      <c r="B122" s="226"/>
      <c r="C122" s="227"/>
      <c r="D122" s="219" t="s">
        <v>164</v>
      </c>
      <c r="E122" s="228" t="s">
        <v>19</v>
      </c>
      <c r="F122" s="229" t="s">
        <v>179</v>
      </c>
      <c r="G122" s="227"/>
      <c r="H122" s="230">
        <v>73.780000000000001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164</v>
      </c>
      <c r="AU122" s="236" t="s">
        <v>82</v>
      </c>
      <c r="AV122" s="13" t="s">
        <v>82</v>
      </c>
      <c r="AW122" s="13" t="s">
        <v>33</v>
      </c>
      <c r="AX122" s="13" t="s">
        <v>72</v>
      </c>
      <c r="AY122" s="236" t="s">
        <v>126</v>
      </c>
    </row>
    <row r="123" s="13" customFormat="1">
      <c r="A123" s="13"/>
      <c r="B123" s="226"/>
      <c r="C123" s="227"/>
      <c r="D123" s="219" t="s">
        <v>164</v>
      </c>
      <c r="E123" s="228" t="s">
        <v>19</v>
      </c>
      <c r="F123" s="229" t="s">
        <v>180</v>
      </c>
      <c r="G123" s="227"/>
      <c r="H123" s="230">
        <v>-72.599999999999994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164</v>
      </c>
      <c r="AU123" s="236" t="s">
        <v>82</v>
      </c>
      <c r="AV123" s="13" t="s">
        <v>82</v>
      </c>
      <c r="AW123" s="13" t="s">
        <v>33</v>
      </c>
      <c r="AX123" s="13" t="s">
        <v>72</v>
      </c>
      <c r="AY123" s="236" t="s">
        <v>126</v>
      </c>
    </row>
    <row r="124" s="14" customFormat="1">
      <c r="A124" s="14"/>
      <c r="B124" s="237"/>
      <c r="C124" s="238"/>
      <c r="D124" s="219" t="s">
        <v>164</v>
      </c>
      <c r="E124" s="239" t="s">
        <v>19</v>
      </c>
      <c r="F124" s="240" t="s">
        <v>166</v>
      </c>
      <c r="G124" s="238"/>
      <c r="H124" s="241">
        <v>670.96600000000001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164</v>
      </c>
      <c r="AU124" s="247" t="s">
        <v>82</v>
      </c>
      <c r="AV124" s="14" t="s">
        <v>134</v>
      </c>
      <c r="AW124" s="14" t="s">
        <v>33</v>
      </c>
      <c r="AX124" s="14" t="s">
        <v>80</v>
      </c>
      <c r="AY124" s="247" t="s">
        <v>126</v>
      </c>
    </row>
    <row r="125" s="12" customFormat="1" ht="22.8" customHeight="1">
      <c r="A125" s="12"/>
      <c r="B125" s="190"/>
      <c r="C125" s="191"/>
      <c r="D125" s="192" t="s">
        <v>71</v>
      </c>
      <c r="E125" s="204" t="s">
        <v>181</v>
      </c>
      <c r="F125" s="204" t="s">
        <v>182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SUM(P126:P141)</f>
        <v>0</v>
      </c>
      <c r="Q125" s="198"/>
      <c r="R125" s="199">
        <f>SUM(R126:R141)</f>
        <v>0</v>
      </c>
      <c r="S125" s="198"/>
      <c r="T125" s="200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80</v>
      </c>
      <c r="AT125" s="202" t="s">
        <v>71</v>
      </c>
      <c r="AU125" s="202" t="s">
        <v>80</v>
      </c>
      <c r="AY125" s="201" t="s">
        <v>126</v>
      </c>
      <c r="BK125" s="203">
        <f>SUM(BK126:BK141)</f>
        <v>0</v>
      </c>
    </row>
    <row r="126" s="2" customFormat="1" ht="24.15" customHeight="1">
      <c r="A126" s="40"/>
      <c r="B126" s="41"/>
      <c r="C126" s="206" t="s">
        <v>183</v>
      </c>
      <c r="D126" s="206" t="s">
        <v>129</v>
      </c>
      <c r="E126" s="207" t="s">
        <v>184</v>
      </c>
      <c r="F126" s="208" t="s">
        <v>185</v>
      </c>
      <c r="G126" s="209" t="s">
        <v>186</v>
      </c>
      <c r="H126" s="210">
        <v>9.2720000000000002</v>
      </c>
      <c r="I126" s="211"/>
      <c r="J126" s="212">
        <f>ROUND(I126*H126,2)</f>
        <v>0</v>
      </c>
      <c r="K126" s="208" t="s">
        <v>133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134</v>
      </c>
      <c r="AT126" s="217" t="s">
        <v>129</v>
      </c>
      <c r="AU126" s="217" t="s">
        <v>82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134</v>
      </c>
      <c r="BM126" s="217" t="s">
        <v>187</v>
      </c>
    </row>
    <row r="127" s="2" customFormat="1">
      <c r="A127" s="40"/>
      <c r="B127" s="41"/>
      <c r="C127" s="42"/>
      <c r="D127" s="219" t="s">
        <v>136</v>
      </c>
      <c r="E127" s="42"/>
      <c r="F127" s="220" t="s">
        <v>188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82</v>
      </c>
    </row>
    <row r="128" s="2" customFormat="1">
      <c r="A128" s="40"/>
      <c r="B128" s="41"/>
      <c r="C128" s="42"/>
      <c r="D128" s="224" t="s">
        <v>138</v>
      </c>
      <c r="E128" s="42"/>
      <c r="F128" s="225" t="s">
        <v>189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82</v>
      </c>
    </row>
    <row r="129" s="2" customFormat="1" ht="24.15" customHeight="1">
      <c r="A129" s="40"/>
      <c r="B129" s="41"/>
      <c r="C129" s="206" t="s">
        <v>190</v>
      </c>
      <c r="D129" s="206" t="s">
        <v>129</v>
      </c>
      <c r="E129" s="207" t="s">
        <v>191</v>
      </c>
      <c r="F129" s="208" t="s">
        <v>192</v>
      </c>
      <c r="G129" s="209" t="s">
        <v>186</v>
      </c>
      <c r="H129" s="210">
        <v>9.2720000000000002</v>
      </c>
      <c r="I129" s="211"/>
      <c r="J129" s="212">
        <f>ROUND(I129*H129,2)</f>
        <v>0</v>
      </c>
      <c r="K129" s="208" t="s">
        <v>133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134</v>
      </c>
      <c r="AT129" s="217" t="s">
        <v>129</v>
      </c>
      <c r="AU129" s="217" t="s">
        <v>82</v>
      </c>
      <c r="AY129" s="19" t="s">
        <v>126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134</v>
      </c>
      <c r="BM129" s="217" t="s">
        <v>193</v>
      </c>
    </row>
    <row r="130" s="2" customFormat="1">
      <c r="A130" s="40"/>
      <c r="B130" s="41"/>
      <c r="C130" s="42"/>
      <c r="D130" s="219" t="s">
        <v>136</v>
      </c>
      <c r="E130" s="42"/>
      <c r="F130" s="220" t="s">
        <v>194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136</v>
      </c>
      <c r="AU130" s="19" t="s">
        <v>82</v>
      </c>
    </row>
    <row r="131" s="2" customFormat="1">
      <c r="A131" s="40"/>
      <c r="B131" s="41"/>
      <c r="C131" s="42"/>
      <c r="D131" s="224" t="s">
        <v>138</v>
      </c>
      <c r="E131" s="42"/>
      <c r="F131" s="225" t="s">
        <v>195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82</v>
      </c>
    </row>
    <row r="132" s="2" customFormat="1" ht="24.15" customHeight="1">
      <c r="A132" s="40"/>
      <c r="B132" s="41"/>
      <c r="C132" s="206" t="s">
        <v>140</v>
      </c>
      <c r="D132" s="206" t="s">
        <v>129</v>
      </c>
      <c r="E132" s="207" t="s">
        <v>196</v>
      </c>
      <c r="F132" s="208" t="s">
        <v>197</v>
      </c>
      <c r="G132" s="209" t="s">
        <v>186</v>
      </c>
      <c r="H132" s="210">
        <v>268.88799999999998</v>
      </c>
      <c r="I132" s="211"/>
      <c r="J132" s="212">
        <f>ROUND(I132*H132,2)</f>
        <v>0</v>
      </c>
      <c r="K132" s="208" t="s">
        <v>133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134</v>
      </c>
      <c r="AT132" s="217" t="s">
        <v>129</v>
      </c>
      <c r="AU132" s="217" t="s">
        <v>82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134</v>
      </c>
      <c r="BM132" s="217" t="s">
        <v>198</v>
      </c>
    </row>
    <row r="133" s="2" customFormat="1">
      <c r="A133" s="40"/>
      <c r="B133" s="41"/>
      <c r="C133" s="42"/>
      <c r="D133" s="219" t="s">
        <v>136</v>
      </c>
      <c r="E133" s="42"/>
      <c r="F133" s="220" t="s">
        <v>199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82</v>
      </c>
    </row>
    <row r="134" s="2" customFormat="1">
      <c r="A134" s="40"/>
      <c r="B134" s="41"/>
      <c r="C134" s="42"/>
      <c r="D134" s="224" t="s">
        <v>138</v>
      </c>
      <c r="E134" s="42"/>
      <c r="F134" s="225" t="s">
        <v>200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13" customFormat="1">
      <c r="A135" s="13"/>
      <c r="B135" s="226"/>
      <c r="C135" s="227"/>
      <c r="D135" s="219" t="s">
        <v>164</v>
      </c>
      <c r="E135" s="228" t="s">
        <v>19</v>
      </c>
      <c r="F135" s="229" t="s">
        <v>201</v>
      </c>
      <c r="G135" s="227"/>
      <c r="H135" s="230">
        <v>268.88799999999998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164</v>
      </c>
      <c r="AU135" s="236" t="s">
        <v>82</v>
      </c>
      <c r="AV135" s="13" t="s">
        <v>82</v>
      </c>
      <c r="AW135" s="13" t="s">
        <v>33</v>
      </c>
      <c r="AX135" s="13" t="s">
        <v>80</v>
      </c>
      <c r="AY135" s="236" t="s">
        <v>126</v>
      </c>
    </row>
    <row r="136" s="2" customFormat="1" ht="24.15" customHeight="1">
      <c r="A136" s="40"/>
      <c r="B136" s="41"/>
      <c r="C136" s="206" t="s">
        <v>202</v>
      </c>
      <c r="D136" s="206" t="s">
        <v>129</v>
      </c>
      <c r="E136" s="207" t="s">
        <v>203</v>
      </c>
      <c r="F136" s="208" t="s">
        <v>204</v>
      </c>
      <c r="G136" s="209" t="s">
        <v>186</v>
      </c>
      <c r="H136" s="210">
        <v>9.2720000000000002</v>
      </c>
      <c r="I136" s="211"/>
      <c r="J136" s="212">
        <f>ROUND(I136*H136,2)</f>
        <v>0</v>
      </c>
      <c r="K136" s="208" t="s">
        <v>133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134</v>
      </c>
      <c r="AT136" s="217" t="s">
        <v>129</v>
      </c>
      <c r="AU136" s="217" t="s">
        <v>82</v>
      </c>
      <c r="AY136" s="19" t="s">
        <v>126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134</v>
      </c>
      <c r="BM136" s="217" t="s">
        <v>205</v>
      </c>
    </row>
    <row r="137" s="2" customFormat="1">
      <c r="A137" s="40"/>
      <c r="B137" s="41"/>
      <c r="C137" s="42"/>
      <c r="D137" s="219" t="s">
        <v>136</v>
      </c>
      <c r="E137" s="42"/>
      <c r="F137" s="220" t="s">
        <v>206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136</v>
      </c>
      <c r="AU137" s="19" t="s">
        <v>82</v>
      </c>
    </row>
    <row r="138" s="2" customFormat="1">
      <c r="A138" s="40"/>
      <c r="B138" s="41"/>
      <c r="C138" s="42"/>
      <c r="D138" s="224" t="s">
        <v>138</v>
      </c>
      <c r="E138" s="42"/>
      <c r="F138" s="225" t="s">
        <v>207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138</v>
      </c>
      <c r="AU138" s="19" t="s">
        <v>82</v>
      </c>
    </row>
    <row r="139" s="2" customFormat="1" ht="24.15" customHeight="1">
      <c r="A139" s="40"/>
      <c r="B139" s="41"/>
      <c r="C139" s="206" t="s">
        <v>208</v>
      </c>
      <c r="D139" s="206" t="s">
        <v>129</v>
      </c>
      <c r="E139" s="207" t="s">
        <v>209</v>
      </c>
      <c r="F139" s="208" t="s">
        <v>210</v>
      </c>
      <c r="G139" s="209" t="s">
        <v>186</v>
      </c>
      <c r="H139" s="210">
        <v>9.2720000000000002</v>
      </c>
      <c r="I139" s="211"/>
      <c r="J139" s="212">
        <f>ROUND(I139*H139,2)</f>
        <v>0</v>
      </c>
      <c r="K139" s="208" t="s">
        <v>133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134</v>
      </c>
      <c r="AT139" s="217" t="s">
        <v>129</v>
      </c>
      <c r="AU139" s="217" t="s">
        <v>82</v>
      </c>
      <c r="AY139" s="19" t="s">
        <v>126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134</v>
      </c>
      <c r="BM139" s="217" t="s">
        <v>211</v>
      </c>
    </row>
    <row r="140" s="2" customFormat="1">
      <c r="A140" s="40"/>
      <c r="B140" s="41"/>
      <c r="C140" s="42"/>
      <c r="D140" s="219" t="s">
        <v>136</v>
      </c>
      <c r="E140" s="42"/>
      <c r="F140" s="220" t="s">
        <v>212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136</v>
      </c>
      <c r="AU140" s="19" t="s">
        <v>82</v>
      </c>
    </row>
    <row r="141" s="2" customFormat="1">
      <c r="A141" s="40"/>
      <c r="B141" s="41"/>
      <c r="C141" s="42"/>
      <c r="D141" s="224" t="s">
        <v>138</v>
      </c>
      <c r="E141" s="42"/>
      <c r="F141" s="225" t="s">
        <v>213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82</v>
      </c>
    </row>
    <row r="142" s="12" customFormat="1" ht="22.8" customHeight="1">
      <c r="A142" s="12"/>
      <c r="B142" s="190"/>
      <c r="C142" s="191"/>
      <c r="D142" s="192" t="s">
        <v>71</v>
      </c>
      <c r="E142" s="204" t="s">
        <v>214</v>
      </c>
      <c r="F142" s="204" t="s">
        <v>215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SUM(P143:P145)</f>
        <v>0</v>
      </c>
      <c r="Q142" s="198"/>
      <c r="R142" s="199">
        <f>SUM(R143:R145)</f>
        <v>0</v>
      </c>
      <c r="S142" s="198"/>
      <c r="T142" s="200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80</v>
      </c>
      <c r="AT142" s="202" t="s">
        <v>71</v>
      </c>
      <c r="AU142" s="202" t="s">
        <v>80</v>
      </c>
      <c r="AY142" s="201" t="s">
        <v>126</v>
      </c>
      <c r="BK142" s="203">
        <f>SUM(BK143:BK145)</f>
        <v>0</v>
      </c>
    </row>
    <row r="143" s="2" customFormat="1" ht="24.15" customHeight="1">
      <c r="A143" s="40"/>
      <c r="B143" s="41"/>
      <c r="C143" s="206" t="s">
        <v>8</v>
      </c>
      <c r="D143" s="206" t="s">
        <v>129</v>
      </c>
      <c r="E143" s="207" t="s">
        <v>216</v>
      </c>
      <c r="F143" s="208" t="s">
        <v>217</v>
      </c>
      <c r="G143" s="209" t="s">
        <v>186</v>
      </c>
      <c r="H143" s="210">
        <v>0.067000000000000004</v>
      </c>
      <c r="I143" s="211"/>
      <c r="J143" s="212">
        <f>ROUND(I143*H143,2)</f>
        <v>0</v>
      </c>
      <c r="K143" s="208" t="s">
        <v>133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134</v>
      </c>
      <c r="AT143" s="217" t="s">
        <v>129</v>
      </c>
      <c r="AU143" s="217" t="s">
        <v>82</v>
      </c>
      <c r="AY143" s="19" t="s">
        <v>126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134</v>
      </c>
      <c r="BM143" s="217" t="s">
        <v>218</v>
      </c>
    </row>
    <row r="144" s="2" customFormat="1">
      <c r="A144" s="40"/>
      <c r="B144" s="41"/>
      <c r="C144" s="42"/>
      <c r="D144" s="219" t="s">
        <v>136</v>
      </c>
      <c r="E144" s="42"/>
      <c r="F144" s="220" t="s">
        <v>219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136</v>
      </c>
      <c r="AU144" s="19" t="s">
        <v>82</v>
      </c>
    </row>
    <row r="145" s="2" customFormat="1">
      <c r="A145" s="40"/>
      <c r="B145" s="41"/>
      <c r="C145" s="42"/>
      <c r="D145" s="224" t="s">
        <v>138</v>
      </c>
      <c r="E145" s="42"/>
      <c r="F145" s="225" t="s">
        <v>220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138</v>
      </c>
      <c r="AU145" s="19" t="s">
        <v>82</v>
      </c>
    </row>
    <row r="146" s="12" customFormat="1" ht="25.92" customHeight="1">
      <c r="A146" s="12"/>
      <c r="B146" s="190"/>
      <c r="C146" s="191"/>
      <c r="D146" s="192" t="s">
        <v>71</v>
      </c>
      <c r="E146" s="193" t="s">
        <v>221</v>
      </c>
      <c r="F146" s="193" t="s">
        <v>222</v>
      </c>
      <c r="G146" s="191"/>
      <c r="H146" s="191"/>
      <c r="I146" s="194"/>
      <c r="J146" s="195">
        <f>BK146</f>
        <v>0</v>
      </c>
      <c r="K146" s="191"/>
      <c r="L146" s="196"/>
      <c r="M146" s="197"/>
      <c r="N146" s="198"/>
      <c r="O146" s="198"/>
      <c r="P146" s="199">
        <f>P147+P254+P359+P367+P516+P556</f>
        <v>0</v>
      </c>
      <c r="Q146" s="198"/>
      <c r="R146" s="199">
        <f>R147+R254+R359+R367+R516+R556</f>
        <v>22.73175526</v>
      </c>
      <c r="S146" s="198"/>
      <c r="T146" s="200">
        <f>T147+T254+T359+T367+T516+T556</f>
        <v>7.3286781200000002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82</v>
      </c>
      <c r="AT146" s="202" t="s">
        <v>71</v>
      </c>
      <c r="AU146" s="202" t="s">
        <v>72</v>
      </c>
      <c r="AY146" s="201" t="s">
        <v>126</v>
      </c>
      <c r="BK146" s="203">
        <f>BK147+BK254+BK359+BK367+BK516+BK556</f>
        <v>0</v>
      </c>
    </row>
    <row r="147" s="12" customFormat="1" ht="22.8" customHeight="1">
      <c r="A147" s="12"/>
      <c r="B147" s="190"/>
      <c r="C147" s="191"/>
      <c r="D147" s="192" t="s">
        <v>71</v>
      </c>
      <c r="E147" s="204" t="s">
        <v>223</v>
      </c>
      <c r="F147" s="204" t="s">
        <v>224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SUM(P148:P253)</f>
        <v>0</v>
      </c>
      <c r="Q147" s="198"/>
      <c r="R147" s="199">
        <f>SUM(R148:R253)</f>
        <v>11.01195918</v>
      </c>
      <c r="S147" s="198"/>
      <c r="T147" s="200">
        <f>SUM(T148:T253)</f>
        <v>2.6295527000000001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82</v>
      </c>
      <c r="AT147" s="202" t="s">
        <v>71</v>
      </c>
      <c r="AU147" s="202" t="s">
        <v>80</v>
      </c>
      <c r="AY147" s="201" t="s">
        <v>126</v>
      </c>
      <c r="BK147" s="203">
        <f>SUM(BK148:BK253)</f>
        <v>0</v>
      </c>
    </row>
    <row r="148" s="2" customFormat="1" ht="16.5" customHeight="1">
      <c r="A148" s="40"/>
      <c r="B148" s="41"/>
      <c r="C148" s="206" t="s">
        <v>225</v>
      </c>
      <c r="D148" s="206" t="s">
        <v>129</v>
      </c>
      <c r="E148" s="207" t="s">
        <v>226</v>
      </c>
      <c r="F148" s="208" t="s">
        <v>227</v>
      </c>
      <c r="G148" s="209" t="s">
        <v>228</v>
      </c>
      <c r="H148" s="210">
        <v>181.19999999999999</v>
      </c>
      <c r="I148" s="211"/>
      <c r="J148" s="212">
        <f>ROUND(I148*H148,2)</f>
        <v>0</v>
      </c>
      <c r="K148" s="208" t="s">
        <v>133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0.00013999999999999999</v>
      </c>
      <c r="R148" s="215">
        <f>Q148*H148</f>
        <v>0.025367999999999995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229</v>
      </c>
      <c r="AT148" s="217" t="s">
        <v>129</v>
      </c>
      <c r="AU148" s="217" t="s">
        <v>82</v>
      </c>
      <c r="AY148" s="19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229</v>
      </c>
      <c r="BM148" s="217" t="s">
        <v>230</v>
      </c>
    </row>
    <row r="149" s="2" customFormat="1">
      <c r="A149" s="40"/>
      <c r="B149" s="41"/>
      <c r="C149" s="42"/>
      <c r="D149" s="219" t="s">
        <v>136</v>
      </c>
      <c r="E149" s="42"/>
      <c r="F149" s="220" t="s">
        <v>231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136</v>
      </c>
      <c r="AU149" s="19" t="s">
        <v>82</v>
      </c>
    </row>
    <row r="150" s="2" customFormat="1">
      <c r="A150" s="40"/>
      <c r="B150" s="41"/>
      <c r="C150" s="42"/>
      <c r="D150" s="224" t="s">
        <v>138</v>
      </c>
      <c r="E150" s="42"/>
      <c r="F150" s="225" t="s">
        <v>232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138</v>
      </c>
      <c r="AU150" s="19" t="s">
        <v>82</v>
      </c>
    </row>
    <row r="151" s="15" customFormat="1">
      <c r="A151" s="15"/>
      <c r="B151" s="248"/>
      <c r="C151" s="249"/>
      <c r="D151" s="219" t="s">
        <v>164</v>
      </c>
      <c r="E151" s="250" t="s">
        <v>19</v>
      </c>
      <c r="F151" s="251" t="s">
        <v>233</v>
      </c>
      <c r="G151" s="249"/>
      <c r="H151" s="250" t="s">
        <v>19</v>
      </c>
      <c r="I151" s="252"/>
      <c r="J151" s="249"/>
      <c r="K151" s="249"/>
      <c r="L151" s="253"/>
      <c r="M151" s="254"/>
      <c r="N151" s="255"/>
      <c r="O151" s="255"/>
      <c r="P151" s="255"/>
      <c r="Q151" s="255"/>
      <c r="R151" s="255"/>
      <c r="S151" s="255"/>
      <c r="T151" s="25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164</v>
      </c>
      <c r="AU151" s="257" t="s">
        <v>82</v>
      </c>
      <c r="AV151" s="15" t="s">
        <v>80</v>
      </c>
      <c r="AW151" s="15" t="s">
        <v>33</v>
      </c>
      <c r="AX151" s="15" t="s">
        <v>72</v>
      </c>
      <c r="AY151" s="257" t="s">
        <v>126</v>
      </c>
    </row>
    <row r="152" s="13" customFormat="1">
      <c r="A152" s="13"/>
      <c r="B152" s="226"/>
      <c r="C152" s="227"/>
      <c r="D152" s="219" t="s">
        <v>164</v>
      </c>
      <c r="E152" s="228" t="s">
        <v>19</v>
      </c>
      <c r="F152" s="229" t="s">
        <v>234</v>
      </c>
      <c r="G152" s="227"/>
      <c r="H152" s="230">
        <v>145.19999999999999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164</v>
      </c>
      <c r="AU152" s="236" t="s">
        <v>82</v>
      </c>
      <c r="AV152" s="13" t="s">
        <v>82</v>
      </c>
      <c r="AW152" s="13" t="s">
        <v>33</v>
      </c>
      <c r="AX152" s="13" t="s">
        <v>72</v>
      </c>
      <c r="AY152" s="236" t="s">
        <v>126</v>
      </c>
    </row>
    <row r="153" s="13" customFormat="1">
      <c r="A153" s="13"/>
      <c r="B153" s="226"/>
      <c r="C153" s="227"/>
      <c r="D153" s="219" t="s">
        <v>164</v>
      </c>
      <c r="E153" s="228" t="s">
        <v>19</v>
      </c>
      <c r="F153" s="229" t="s">
        <v>235</v>
      </c>
      <c r="G153" s="227"/>
      <c r="H153" s="230">
        <v>36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164</v>
      </c>
      <c r="AU153" s="236" t="s">
        <v>82</v>
      </c>
      <c r="AV153" s="13" t="s">
        <v>82</v>
      </c>
      <c r="AW153" s="13" t="s">
        <v>33</v>
      </c>
      <c r="AX153" s="13" t="s">
        <v>72</v>
      </c>
      <c r="AY153" s="236" t="s">
        <v>126</v>
      </c>
    </row>
    <row r="154" s="14" customFormat="1">
      <c r="A154" s="14"/>
      <c r="B154" s="237"/>
      <c r="C154" s="238"/>
      <c r="D154" s="219" t="s">
        <v>164</v>
      </c>
      <c r="E154" s="239" t="s">
        <v>19</v>
      </c>
      <c r="F154" s="240" t="s">
        <v>166</v>
      </c>
      <c r="G154" s="238"/>
      <c r="H154" s="241">
        <v>181.19999999999999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164</v>
      </c>
      <c r="AU154" s="247" t="s">
        <v>82</v>
      </c>
      <c r="AV154" s="14" t="s">
        <v>134</v>
      </c>
      <c r="AW154" s="14" t="s">
        <v>33</v>
      </c>
      <c r="AX154" s="14" t="s">
        <v>80</v>
      </c>
      <c r="AY154" s="247" t="s">
        <v>126</v>
      </c>
    </row>
    <row r="155" s="2" customFormat="1" ht="24.15" customHeight="1">
      <c r="A155" s="40"/>
      <c r="B155" s="41"/>
      <c r="C155" s="206" t="s">
        <v>236</v>
      </c>
      <c r="D155" s="206" t="s">
        <v>129</v>
      </c>
      <c r="E155" s="207" t="s">
        <v>237</v>
      </c>
      <c r="F155" s="208" t="s">
        <v>238</v>
      </c>
      <c r="G155" s="209" t="s">
        <v>132</v>
      </c>
      <c r="H155" s="210">
        <v>7.7000000000000002</v>
      </c>
      <c r="I155" s="211"/>
      <c r="J155" s="212">
        <f>ROUND(I155*H155,2)</f>
        <v>0</v>
      </c>
      <c r="K155" s="208" t="s">
        <v>133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0.03175</v>
      </c>
      <c r="T155" s="216">
        <f>S155*H155</f>
        <v>0.244475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229</v>
      </c>
      <c r="AT155" s="217" t="s">
        <v>129</v>
      </c>
      <c r="AU155" s="217" t="s">
        <v>82</v>
      </c>
      <c r="AY155" s="19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229</v>
      </c>
      <c r="BM155" s="217" t="s">
        <v>239</v>
      </c>
    </row>
    <row r="156" s="2" customFormat="1">
      <c r="A156" s="40"/>
      <c r="B156" s="41"/>
      <c r="C156" s="42"/>
      <c r="D156" s="219" t="s">
        <v>136</v>
      </c>
      <c r="E156" s="42"/>
      <c r="F156" s="220" t="s">
        <v>240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82</v>
      </c>
    </row>
    <row r="157" s="2" customFormat="1">
      <c r="A157" s="40"/>
      <c r="B157" s="41"/>
      <c r="C157" s="42"/>
      <c r="D157" s="224" t="s">
        <v>138</v>
      </c>
      <c r="E157" s="42"/>
      <c r="F157" s="225" t="s">
        <v>241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82</v>
      </c>
    </row>
    <row r="158" s="13" customFormat="1">
      <c r="A158" s="13"/>
      <c r="B158" s="226"/>
      <c r="C158" s="227"/>
      <c r="D158" s="219" t="s">
        <v>164</v>
      </c>
      <c r="E158" s="228" t="s">
        <v>19</v>
      </c>
      <c r="F158" s="229" t="s">
        <v>242</v>
      </c>
      <c r="G158" s="227"/>
      <c r="H158" s="230">
        <v>7.7000000000000002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164</v>
      </c>
      <c r="AU158" s="236" t="s">
        <v>82</v>
      </c>
      <c r="AV158" s="13" t="s">
        <v>82</v>
      </c>
      <c r="AW158" s="13" t="s">
        <v>33</v>
      </c>
      <c r="AX158" s="13" t="s">
        <v>72</v>
      </c>
      <c r="AY158" s="236" t="s">
        <v>126</v>
      </c>
    </row>
    <row r="159" s="14" customFormat="1">
      <c r="A159" s="14"/>
      <c r="B159" s="237"/>
      <c r="C159" s="238"/>
      <c r="D159" s="219" t="s">
        <v>164</v>
      </c>
      <c r="E159" s="239" t="s">
        <v>19</v>
      </c>
      <c r="F159" s="240" t="s">
        <v>166</v>
      </c>
      <c r="G159" s="238"/>
      <c r="H159" s="241">
        <v>7.7000000000000002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164</v>
      </c>
      <c r="AU159" s="247" t="s">
        <v>82</v>
      </c>
      <c r="AV159" s="14" t="s">
        <v>134</v>
      </c>
      <c r="AW159" s="14" t="s">
        <v>33</v>
      </c>
      <c r="AX159" s="14" t="s">
        <v>80</v>
      </c>
      <c r="AY159" s="247" t="s">
        <v>126</v>
      </c>
    </row>
    <row r="160" s="2" customFormat="1" ht="24.15" customHeight="1">
      <c r="A160" s="40"/>
      <c r="B160" s="41"/>
      <c r="C160" s="206" t="s">
        <v>243</v>
      </c>
      <c r="D160" s="206" t="s">
        <v>129</v>
      </c>
      <c r="E160" s="207" t="s">
        <v>244</v>
      </c>
      <c r="F160" s="208" t="s">
        <v>245</v>
      </c>
      <c r="G160" s="209" t="s">
        <v>132</v>
      </c>
      <c r="H160" s="210">
        <v>670.96600000000001</v>
      </c>
      <c r="I160" s="211"/>
      <c r="J160" s="212">
        <f>ROUND(I160*H160,2)</f>
        <v>0</v>
      </c>
      <c r="K160" s="208" t="s">
        <v>133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0.014880000000000001</v>
      </c>
      <c r="R160" s="215">
        <f>Q160*H160</f>
        <v>9.9839740800000012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229</v>
      </c>
      <c r="AT160" s="217" t="s">
        <v>129</v>
      </c>
      <c r="AU160" s="217" t="s">
        <v>82</v>
      </c>
      <c r="AY160" s="19" t="s">
        <v>126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229</v>
      </c>
      <c r="BM160" s="217" t="s">
        <v>246</v>
      </c>
    </row>
    <row r="161" s="2" customFormat="1">
      <c r="A161" s="40"/>
      <c r="B161" s="41"/>
      <c r="C161" s="42"/>
      <c r="D161" s="219" t="s">
        <v>136</v>
      </c>
      <c r="E161" s="42"/>
      <c r="F161" s="220" t="s">
        <v>247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136</v>
      </c>
      <c r="AU161" s="19" t="s">
        <v>82</v>
      </c>
    </row>
    <row r="162" s="2" customFormat="1">
      <c r="A162" s="40"/>
      <c r="B162" s="41"/>
      <c r="C162" s="42"/>
      <c r="D162" s="224" t="s">
        <v>138</v>
      </c>
      <c r="E162" s="42"/>
      <c r="F162" s="225" t="s">
        <v>248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138</v>
      </c>
      <c r="AU162" s="19" t="s">
        <v>82</v>
      </c>
    </row>
    <row r="163" s="13" customFormat="1">
      <c r="A163" s="13"/>
      <c r="B163" s="226"/>
      <c r="C163" s="227"/>
      <c r="D163" s="219" t="s">
        <v>164</v>
      </c>
      <c r="E163" s="228" t="s">
        <v>19</v>
      </c>
      <c r="F163" s="229" t="s">
        <v>172</v>
      </c>
      <c r="G163" s="227"/>
      <c r="H163" s="230">
        <v>87.296000000000006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164</v>
      </c>
      <c r="AU163" s="236" t="s">
        <v>82</v>
      </c>
      <c r="AV163" s="13" t="s">
        <v>82</v>
      </c>
      <c r="AW163" s="13" t="s">
        <v>33</v>
      </c>
      <c r="AX163" s="13" t="s">
        <v>72</v>
      </c>
      <c r="AY163" s="236" t="s">
        <v>126</v>
      </c>
    </row>
    <row r="164" s="13" customFormat="1">
      <c r="A164" s="13"/>
      <c r="B164" s="226"/>
      <c r="C164" s="227"/>
      <c r="D164" s="219" t="s">
        <v>164</v>
      </c>
      <c r="E164" s="228" t="s">
        <v>19</v>
      </c>
      <c r="F164" s="229" t="s">
        <v>173</v>
      </c>
      <c r="G164" s="227"/>
      <c r="H164" s="230">
        <v>35.649999999999999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164</v>
      </c>
      <c r="AU164" s="236" t="s">
        <v>82</v>
      </c>
      <c r="AV164" s="13" t="s">
        <v>82</v>
      </c>
      <c r="AW164" s="13" t="s">
        <v>33</v>
      </c>
      <c r="AX164" s="13" t="s">
        <v>72</v>
      </c>
      <c r="AY164" s="236" t="s">
        <v>126</v>
      </c>
    </row>
    <row r="165" s="13" customFormat="1">
      <c r="A165" s="13"/>
      <c r="B165" s="226"/>
      <c r="C165" s="227"/>
      <c r="D165" s="219" t="s">
        <v>164</v>
      </c>
      <c r="E165" s="228" t="s">
        <v>19</v>
      </c>
      <c r="F165" s="229" t="s">
        <v>174</v>
      </c>
      <c r="G165" s="227"/>
      <c r="H165" s="230">
        <v>117.8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164</v>
      </c>
      <c r="AU165" s="236" t="s">
        <v>82</v>
      </c>
      <c r="AV165" s="13" t="s">
        <v>82</v>
      </c>
      <c r="AW165" s="13" t="s">
        <v>33</v>
      </c>
      <c r="AX165" s="13" t="s">
        <v>72</v>
      </c>
      <c r="AY165" s="236" t="s">
        <v>126</v>
      </c>
    </row>
    <row r="166" s="13" customFormat="1">
      <c r="A166" s="13"/>
      <c r="B166" s="226"/>
      <c r="C166" s="227"/>
      <c r="D166" s="219" t="s">
        <v>164</v>
      </c>
      <c r="E166" s="228" t="s">
        <v>19</v>
      </c>
      <c r="F166" s="229" t="s">
        <v>175</v>
      </c>
      <c r="G166" s="227"/>
      <c r="H166" s="230">
        <v>54.560000000000002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164</v>
      </c>
      <c r="AU166" s="236" t="s">
        <v>82</v>
      </c>
      <c r="AV166" s="13" t="s">
        <v>82</v>
      </c>
      <c r="AW166" s="13" t="s">
        <v>33</v>
      </c>
      <c r="AX166" s="13" t="s">
        <v>72</v>
      </c>
      <c r="AY166" s="236" t="s">
        <v>126</v>
      </c>
    </row>
    <row r="167" s="13" customFormat="1">
      <c r="A167" s="13"/>
      <c r="B167" s="226"/>
      <c r="C167" s="227"/>
      <c r="D167" s="219" t="s">
        <v>164</v>
      </c>
      <c r="E167" s="228" t="s">
        <v>19</v>
      </c>
      <c r="F167" s="229" t="s">
        <v>176</v>
      </c>
      <c r="G167" s="227"/>
      <c r="H167" s="230">
        <v>184.44999999999999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164</v>
      </c>
      <c r="AU167" s="236" t="s">
        <v>82</v>
      </c>
      <c r="AV167" s="13" t="s">
        <v>82</v>
      </c>
      <c r="AW167" s="13" t="s">
        <v>33</v>
      </c>
      <c r="AX167" s="13" t="s">
        <v>72</v>
      </c>
      <c r="AY167" s="236" t="s">
        <v>126</v>
      </c>
    </row>
    <row r="168" s="13" customFormat="1">
      <c r="A168" s="13"/>
      <c r="B168" s="226"/>
      <c r="C168" s="227"/>
      <c r="D168" s="219" t="s">
        <v>164</v>
      </c>
      <c r="E168" s="228" t="s">
        <v>19</v>
      </c>
      <c r="F168" s="229" t="s">
        <v>177</v>
      </c>
      <c r="G168" s="227"/>
      <c r="H168" s="230">
        <v>22.010000000000002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164</v>
      </c>
      <c r="AU168" s="236" t="s">
        <v>82</v>
      </c>
      <c r="AV168" s="13" t="s">
        <v>82</v>
      </c>
      <c r="AW168" s="13" t="s">
        <v>33</v>
      </c>
      <c r="AX168" s="13" t="s">
        <v>72</v>
      </c>
      <c r="AY168" s="236" t="s">
        <v>126</v>
      </c>
    </row>
    <row r="169" s="13" customFormat="1">
      <c r="A169" s="13"/>
      <c r="B169" s="226"/>
      <c r="C169" s="227"/>
      <c r="D169" s="219" t="s">
        <v>164</v>
      </c>
      <c r="E169" s="228" t="s">
        <v>19</v>
      </c>
      <c r="F169" s="229" t="s">
        <v>178</v>
      </c>
      <c r="G169" s="227"/>
      <c r="H169" s="230">
        <v>168.02000000000001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164</v>
      </c>
      <c r="AU169" s="236" t="s">
        <v>82</v>
      </c>
      <c r="AV169" s="13" t="s">
        <v>82</v>
      </c>
      <c r="AW169" s="13" t="s">
        <v>33</v>
      </c>
      <c r="AX169" s="13" t="s">
        <v>72</v>
      </c>
      <c r="AY169" s="236" t="s">
        <v>126</v>
      </c>
    </row>
    <row r="170" s="13" customFormat="1">
      <c r="A170" s="13"/>
      <c r="B170" s="226"/>
      <c r="C170" s="227"/>
      <c r="D170" s="219" t="s">
        <v>164</v>
      </c>
      <c r="E170" s="228" t="s">
        <v>19</v>
      </c>
      <c r="F170" s="229" t="s">
        <v>179</v>
      </c>
      <c r="G170" s="227"/>
      <c r="H170" s="230">
        <v>73.780000000000001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164</v>
      </c>
      <c r="AU170" s="236" t="s">
        <v>82</v>
      </c>
      <c r="AV170" s="13" t="s">
        <v>82</v>
      </c>
      <c r="AW170" s="13" t="s">
        <v>33</v>
      </c>
      <c r="AX170" s="13" t="s">
        <v>72</v>
      </c>
      <c r="AY170" s="236" t="s">
        <v>126</v>
      </c>
    </row>
    <row r="171" s="13" customFormat="1">
      <c r="A171" s="13"/>
      <c r="B171" s="226"/>
      <c r="C171" s="227"/>
      <c r="D171" s="219" t="s">
        <v>164</v>
      </c>
      <c r="E171" s="228" t="s">
        <v>19</v>
      </c>
      <c r="F171" s="229" t="s">
        <v>180</v>
      </c>
      <c r="G171" s="227"/>
      <c r="H171" s="230">
        <v>-72.599999999999994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164</v>
      </c>
      <c r="AU171" s="236" t="s">
        <v>82</v>
      </c>
      <c r="AV171" s="13" t="s">
        <v>82</v>
      </c>
      <c r="AW171" s="13" t="s">
        <v>33</v>
      </c>
      <c r="AX171" s="13" t="s">
        <v>72</v>
      </c>
      <c r="AY171" s="236" t="s">
        <v>126</v>
      </c>
    </row>
    <row r="172" s="14" customFormat="1">
      <c r="A172" s="14"/>
      <c r="B172" s="237"/>
      <c r="C172" s="238"/>
      <c r="D172" s="219" t="s">
        <v>164</v>
      </c>
      <c r="E172" s="239" t="s">
        <v>19</v>
      </c>
      <c r="F172" s="240" t="s">
        <v>166</v>
      </c>
      <c r="G172" s="238"/>
      <c r="H172" s="241">
        <v>670.96600000000001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164</v>
      </c>
      <c r="AU172" s="247" t="s">
        <v>82</v>
      </c>
      <c r="AV172" s="14" t="s">
        <v>134</v>
      </c>
      <c r="AW172" s="14" t="s">
        <v>33</v>
      </c>
      <c r="AX172" s="14" t="s">
        <v>80</v>
      </c>
      <c r="AY172" s="247" t="s">
        <v>126</v>
      </c>
    </row>
    <row r="173" s="2" customFormat="1" ht="16.5" customHeight="1">
      <c r="A173" s="40"/>
      <c r="B173" s="41"/>
      <c r="C173" s="206" t="s">
        <v>229</v>
      </c>
      <c r="D173" s="206" t="s">
        <v>129</v>
      </c>
      <c r="E173" s="207" t="s">
        <v>249</v>
      </c>
      <c r="F173" s="208" t="s">
        <v>250</v>
      </c>
      <c r="G173" s="209" t="s">
        <v>132</v>
      </c>
      <c r="H173" s="210">
        <v>670.96600000000001</v>
      </c>
      <c r="I173" s="211"/>
      <c r="J173" s="212">
        <f>ROUND(I173*H173,2)</f>
        <v>0</v>
      </c>
      <c r="K173" s="208" t="s">
        <v>133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0.00010000000000000001</v>
      </c>
      <c r="R173" s="215">
        <f>Q173*H173</f>
        <v>0.067096600000000006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229</v>
      </c>
      <c r="AT173" s="217" t="s">
        <v>129</v>
      </c>
      <c r="AU173" s="217" t="s">
        <v>82</v>
      </c>
      <c r="AY173" s="19" t="s">
        <v>126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229</v>
      </c>
      <c r="BM173" s="217" t="s">
        <v>251</v>
      </c>
    </row>
    <row r="174" s="2" customFormat="1">
      <c r="A174" s="40"/>
      <c r="B174" s="41"/>
      <c r="C174" s="42"/>
      <c r="D174" s="219" t="s">
        <v>136</v>
      </c>
      <c r="E174" s="42"/>
      <c r="F174" s="220" t="s">
        <v>252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136</v>
      </c>
      <c r="AU174" s="19" t="s">
        <v>82</v>
      </c>
    </row>
    <row r="175" s="2" customFormat="1">
      <c r="A175" s="40"/>
      <c r="B175" s="41"/>
      <c r="C175" s="42"/>
      <c r="D175" s="224" t="s">
        <v>138</v>
      </c>
      <c r="E175" s="42"/>
      <c r="F175" s="225" t="s">
        <v>253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138</v>
      </c>
      <c r="AU175" s="19" t="s">
        <v>82</v>
      </c>
    </row>
    <row r="176" s="13" customFormat="1">
      <c r="A176" s="13"/>
      <c r="B176" s="226"/>
      <c r="C176" s="227"/>
      <c r="D176" s="219" t="s">
        <v>164</v>
      </c>
      <c r="E176" s="228" t="s">
        <v>19</v>
      </c>
      <c r="F176" s="229" t="s">
        <v>172</v>
      </c>
      <c r="G176" s="227"/>
      <c r="H176" s="230">
        <v>87.296000000000006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164</v>
      </c>
      <c r="AU176" s="236" t="s">
        <v>82</v>
      </c>
      <c r="AV176" s="13" t="s">
        <v>82</v>
      </c>
      <c r="AW176" s="13" t="s">
        <v>33</v>
      </c>
      <c r="AX176" s="13" t="s">
        <v>72</v>
      </c>
      <c r="AY176" s="236" t="s">
        <v>126</v>
      </c>
    </row>
    <row r="177" s="13" customFormat="1">
      <c r="A177" s="13"/>
      <c r="B177" s="226"/>
      <c r="C177" s="227"/>
      <c r="D177" s="219" t="s">
        <v>164</v>
      </c>
      <c r="E177" s="228" t="s">
        <v>19</v>
      </c>
      <c r="F177" s="229" t="s">
        <v>173</v>
      </c>
      <c r="G177" s="227"/>
      <c r="H177" s="230">
        <v>35.649999999999999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164</v>
      </c>
      <c r="AU177" s="236" t="s">
        <v>82</v>
      </c>
      <c r="AV177" s="13" t="s">
        <v>82</v>
      </c>
      <c r="AW177" s="13" t="s">
        <v>33</v>
      </c>
      <c r="AX177" s="13" t="s">
        <v>72</v>
      </c>
      <c r="AY177" s="236" t="s">
        <v>126</v>
      </c>
    </row>
    <row r="178" s="13" customFormat="1">
      <c r="A178" s="13"/>
      <c r="B178" s="226"/>
      <c r="C178" s="227"/>
      <c r="D178" s="219" t="s">
        <v>164</v>
      </c>
      <c r="E178" s="228" t="s">
        <v>19</v>
      </c>
      <c r="F178" s="229" t="s">
        <v>174</v>
      </c>
      <c r="G178" s="227"/>
      <c r="H178" s="230">
        <v>117.8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164</v>
      </c>
      <c r="AU178" s="236" t="s">
        <v>82</v>
      </c>
      <c r="AV178" s="13" t="s">
        <v>82</v>
      </c>
      <c r="AW178" s="13" t="s">
        <v>33</v>
      </c>
      <c r="AX178" s="13" t="s">
        <v>72</v>
      </c>
      <c r="AY178" s="236" t="s">
        <v>126</v>
      </c>
    </row>
    <row r="179" s="13" customFormat="1">
      <c r="A179" s="13"/>
      <c r="B179" s="226"/>
      <c r="C179" s="227"/>
      <c r="D179" s="219" t="s">
        <v>164</v>
      </c>
      <c r="E179" s="228" t="s">
        <v>19</v>
      </c>
      <c r="F179" s="229" t="s">
        <v>175</v>
      </c>
      <c r="G179" s="227"/>
      <c r="H179" s="230">
        <v>54.560000000000002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164</v>
      </c>
      <c r="AU179" s="236" t="s">
        <v>82</v>
      </c>
      <c r="AV179" s="13" t="s">
        <v>82</v>
      </c>
      <c r="AW179" s="13" t="s">
        <v>33</v>
      </c>
      <c r="AX179" s="13" t="s">
        <v>72</v>
      </c>
      <c r="AY179" s="236" t="s">
        <v>126</v>
      </c>
    </row>
    <row r="180" s="13" customFormat="1">
      <c r="A180" s="13"/>
      <c r="B180" s="226"/>
      <c r="C180" s="227"/>
      <c r="D180" s="219" t="s">
        <v>164</v>
      </c>
      <c r="E180" s="228" t="s">
        <v>19</v>
      </c>
      <c r="F180" s="229" t="s">
        <v>176</v>
      </c>
      <c r="G180" s="227"/>
      <c r="H180" s="230">
        <v>184.44999999999999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164</v>
      </c>
      <c r="AU180" s="236" t="s">
        <v>82</v>
      </c>
      <c r="AV180" s="13" t="s">
        <v>82</v>
      </c>
      <c r="AW180" s="13" t="s">
        <v>33</v>
      </c>
      <c r="AX180" s="13" t="s">
        <v>72</v>
      </c>
      <c r="AY180" s="236" t="s">
        <v>126</v>
      </c>
    </row>
    <row r="181" s="13" customFormat="1">
      <c r="A181" s="13"/>
      <c r="B181" s="226"/>
      <c r="C181" s="227"/>
      <c r="D181" s="219" t="s">
        <v>164</v>
      </c>
      <c r="E181" s="228" t="s">
        <v>19</v>
      </c>
      <c r="F181" s="229" t="s">
        <v>177</v>
      </c>
      <c r="G181" s="227"/>
      <c r="H181" s="230">
        <v>22.010000000000002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164</v>
      </c>
      <c r="AU181" s="236" t="s">
        <v>82</v>
      </c>
      <c r="AV181" s="13" t="s">
        <v>82</v>
      </c>
      <c r="AW181" s="13" t="s">
        <v>33</v>
      </c>
      <c r="AX181" s="13" t="s">
        <v>72</v>
      </c>
      <c r="AY181" s="236" t="s">
        <v>126</v>
      </c>
    </row>
    <row r="182" s="13" customFormat="1">
      <c r="A182" s="13"/>
      <c r="B182" s="226"/>
      <c r="C182" s="227"/>
      <c r="D182" s="219" t="s">
        <v>164</v>
      </c>
      <c r="E182" s="228" t="s">
        <v>19</v>
      </c>
      <c r="F182" s="229" t="s">
        <v>178</v>
      </c>
      <c r="G182" s="227"/>
      <c r="H182" s="230">
        <v>168.02000000000001</v>
      </c>
      <c r="I182" s="231"/>
      <c r="J182" s="227"/>
      <c r="K182" s="227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164</v>
      </c>
      <c r="AU182" s="236" t="s">
        <v>82</v>
      </c>
      <c r="AV182" s="13" t="s">
        <v>82</v>
      </c>
      <c r="AW182" s="13" t="s">
        <v>33</v>
      </c>
      <c r="AX182" s="13" t="s">
        <v>72</v>
      </c>
      <c r="AY182" s="236" t="s">
        <v>126</v>
      </c>
    </row>
    <row r="183" s="13" customFormat="1">
      <c r="A183" s="13"/>
      <c r="B183" s="226"/>
      <c r="C183" s="227"/>
      <c r="D183" s="219" t="s">
        <v>164</v>
      </c>
      <c r="E183" s="228" t="s">
        <v>19</v>
      </c>
      <c r="F183" s="229" t="s">
        <v>179</v>
      </c>
      <c r="G183" s="227"/>
      <c r="H183" s="230">
        <v>73.780000000000001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164</v>
      </c>
      <c r="AU183" s="236" t="s">
        <v>82</v>
      </c>
      <c r="AV183" s="13" t="s">
        <v>82</v>
      </c>
      <c r="AW183" s="13" t="s">
        <v>33</v>
      </c>
      <c r="AX183" s="13" t="s">
        <v>72</v>
      </c>
      <c r="AY183" s="236" t="s">
        <v>126</v>
      </c>
    </row>
    <row r="184" s="13" customFormat="1">
      <c r="A184" s="13"/>
      <c r="B184" s="226"/>
      <c r="C184" s="227"/>
      <c r="D184" s="219" t="s">
        <v>164</v>
      </c>
      <c r="E184" s="228" t="s">
        <v>19</v>
      </c>
      <c r="F184" s="229" t="s">
        <v>180</v>
      </c>
      <c r="G184" s="227"/>
      <c r="H184" s="230">
        <v>-72.599999999999994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164</v>
      </c>
      <c r="AU184" s="236" t="s">
        <v>82</v>
      </c>
      <c r="AV184" s="13" t="s">
        <v>82</v>
      </c>
      <c r="AW184" s="13" t="s">
        <v>33</v>
      </c>
      <c r="AX184" s="13" t="s">
        <v>72</v>
      </c>
      <c r="AY184" s="236" t="s">
        <v>126</v>
      </c>
    </row>
    <row r="185" s="14" customFormat="1">
      <c r="A185" s="14"/>
      <c r="B185" s="237"/>
      <c r="C185" s="238"/>
      <c r="D185" s="219" t="s">
        <v>164</v>
      </c>
      <c r="E185" s="239" t="s">
        <v>19</v>
      </c>
      <c r="F185" s="240" t="s">
        <v>166</v>
      </c>
      <c r="G185" s="238"/>
      <c r="H185" s="241">
        <v>670.96600000000001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164</v>
      </c>
      <c r="AU185" s="247" t="s">
        <v>82</v>
      </c>
      <c r="AV185" s="14" t="s">
        <v>134</v>
      </c>
      <c r="AW185" s="14" t="s">
        <v>33</v>
      </c>
      <c r="AX185" s="14" t="s">
        <v>80</v>
      </c>
      <c r="AY185" s="247" t="s">
        <v>126</v>
      </c>
    </row>
    <row r="186" s="2" customFormat="1" ht="24.15" customHeight="1">
      <c r="A186" s="40"/>
      <c r="B186" s="41"/>
      <c r="C186" s="206" t="s">
        <v>254</v>
      </c>
      <c r="D186" s="206" t="s">
        <v>129</v>
      </c>
      <c r="E186" s="207" t="s">
        <v>255</v>
      </c>
      <c r="F186" s="208" t="s">
        <v>256</v>
      </c>
      <c r="G186" s="209" t="s">
        <v>228</v>
      </c>
      <c r="H186" s="210">
        <v>181.19999999999999</v>
      </c>
      <c r="I186" s="211"/>
      <c r="J186" s="212">
        <f>ROUND(I186*H186,2)</f>
        <v>0</v>
      </c>
      <c r="K186" s="208" t="s">
        <v>257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0.00024000000000000001</v>
      </c>
      <c r="R186" s="215">
        <f>Q186*H186</f>
        <v>0.043487999999999999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229</v>
      </c>
      <c r="AT186" s="217" t="s">
        <v>129</v>
      </c>
      <c r="AU186" s="217" t="s">
        <v>82</v>
      </c>
      <c r="AY186" s="19" t="s">
        <v>126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229</v>
      </c>
      <c r="BM186" s="217" t="s">
        <v>258</v>
      </c>
    </row>
    <row r="187" s="2" customFormat="1">
      <c r="A187" s="40"/>
      <c r="B187" s="41"/>
      <c r="C187" s="42"/>
      <c r="D187" s="219" t="s">
        <v>136</v>
      </c>
      <c r="E187" s="42"/>
      <c r="F187" s="220" t="s">
        <v>259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136</v>
      </c>
      <c r="AU187" s="19" t="s">
        <v>82</v>
      </c>
    </row>
    <row r="188" s="15" customFormat="1">
      <c r="A188" s="15"/>
      <c r="B188" s="248"/>
      <c r="C188" s="249"/>
      <c r="D188" s="219" t="s">
        <v>164</v>
      </c>
      <c r="E188" s="250" t="s">
        <v>19</v>
      </c>
      <c r="F188" s="251" t="s">
        <v>260</v>
      </c>
      <c r="G188" s="249"/>
      <c r="H188" s="250" t="s">
        <v>19</v>
      </c>
      <c r="I188" s="252"/>
      <c r="J188" s="249"/>
      <c r="K188" s="249"/>
      <c r="L188" s="253"/>
      <c r="M188" s="254"/>
      <c r="N188" s="255"/>
      <c r="O188" s="255"/>
      <c r="P188" s="255"/>
      <c r="Q188" s="255"/>
      <c r="R188" s="255"/>
      <c r="S188" s="255"/>
      <c r="T188" s="25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164</v>
      </c>
      <c r="AU188" s="257" t="s">
        <v>82</v>
      </c>
      <c r="AV188" s="15" t="s">
        <v>80</v>
      </c>
      <c r="AW188" s="15" t="s">
        <v>33</v>
      </c>
      <c r="AX188" s="15" t="s">
        <v>72</v>
      </c>
      <c r="AY188" s="257" t="s">
        <v>126</v>
      </c>
    </row>
    <row r="189" s="13" customFormat="1">
      <c r="A189" s="13"/>
      <c r="B189" s="226"/>
      <c r="C189" s="227"/>
      <c r="D189" s="219" t="s">
        <v>164</v>
      </c>
      <c r="E189" s="228" t="s">
        <v>19</v>
      </c>
      <c r="F189" s="229" t="s">
        <v>234</v>
      </c>
      <c r="G189" s="227"/>
      <c r="H189" s="230">
        <v>145.19999999999999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164</v>
      </c>
      <c r="AU189" s="236" t="s">
        <v>82</v>
      </c>
      <c r="AV189" s="13" t="s">
        <v>82</v>
      </c>
      <c r="AW189" s="13" t="s">
        <v>33</v>
      </c>
      <c r="AX189" s="13" t="s">
        <v>72</v>
      </c>
      <c r="AY189" s="236" t="s">
        <v>126</v>
      </c>
    </row>
    <row r="190" s="13" customFormat="1">
      <c r="A190" s="13"/>
      <c r="B190" s="226"/>
      <c r="C190" s="227"/>
      <c r="D190" s="219" t="s">
        <v>164</v>
      </c>
      <c r="E190" s="228" t="s">
        <v>19</v>
      </c>
      <c r="F190" s="229" t="s">
        <v>235</v>
      </c>
      <c r="G190" s="227"/>
      <c r="H190" s="230">
        <v>36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164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126</v>
      </c>
    </row>
    <row r="191" s="14" customFormat="1">
      <c r="A191" s="14"/>
      <c r="B191" s="237"/>
      <c r="C191" s="238"/>
      <c r="D191" s="219" t="s">
        <v>164</v>
      </c>
      <c r="E191" s="239" t="s">
        <v>19</v>
      </c>
      <c r="F191" s="240" t="s">
        <v>166</v>
      </c>
      <c r="G191" s="238"/>
      <c r="H191" s="241">
        <v>181.19999999999999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164</v>
      </c>
      <c r="AU191" s="247" t="s">
        <v>82</v>
      </c>
      <c r="AV191" s="14" t="s">
        <v>134</v>
      </c>
      <c r="AW191" s="14" t="s">
        <v>33</v>
      </c>
      <c r="AX191" s="14" t="s">
        <v>80</v>
      </c>
      <c r="AY191" s="247" t="s">
        <v>126</v>
      </c>
    </row>
    <row r="192" s="2" customFormat="1" ht="24.15" customHeight="1">
      <c r="A192" s="40"/>
      <c r="B192" s="41"/>
      <c r="C192" s="206" t="s">
        <v>261</v>
      </c>
      <c r="D192" s="206" t="s">
        <v>129</v>
      </c>
      <c r="E192" s="207" t="s">
        <v>262</v>
      </c>
      <c r="F192" s="208" t="s">
        <v>263</v>
      </c>
      <c r="G192" s="209" t="s">
        <v>132</v>
      </c>
      <c r="H192" s="210">
        <v>25.620000000000001</v>
      </c>
      <c r="I192" s="211"/>
      <c r="J192" s="212">
        <f>ROUND(I192*H192,2)</f>
        <v>0</v>
      </c>
      <c r="K192" s="208" t="s">
        <v>133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0.01721</v>
      </c>
      <c r="T192" s="216">
        <f>S192*H192</f>
        <v>0.44092019999999998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229</v>
      </c>
      <c r="AT192" s="217" t="s">
        <v>129</v>
      </c>
      <c r="AU192" s="217" t="s">
        <v>82</v>
      </c>
      <c r="AY192" s="19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229</v>
      </c>
      <c r="BM192" s="217" t="s">
        <v>264</v>
      </c>
    </row>
    <row r="193" s="2" customFormat="1">
      <c r="A193" s="40"/>
      <c r="B193" s="41"/>
      <c r="C193" s="42"/>
      <c r="D193" s="219" t="s">
        <v>136</v>
      </c>
      <c r="E193" s="42"/>
      <c r="F193" s="220" t="s">
        <v>265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136</v>
      </c>
      <c r="AU193" s="19" t="s">
        <v>82</v>
      </c>
    </row>
    <row r="194" s="2" customFormat="1">
      <c r="A194" s="40"/>
      <c r="B194" s="41"/>
      <c r="C194" s="42"/>
      <c r="D194" s="224" t="s">
        <v>138</v>
      </c>
      <c r="E194" s="42"/>
      <c r="F194" s="225" t="s">
        <v>266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138</v>
      </c>
      <c r="AU194" s="19" t="s">
        <v>82</v>
      </c>
    </row>
    <row r="195" s="2" customFormat="1" ht="24.15" customHeight="1">
      <c r="A195" s="40"/>
      <c r="B195" s="41"/>
      <c r="C195" s="206" t="s">
        <v>267</v>
      </c>
      <c r="D195" s="206" t="s">
        <v>129</v>
      </c>
      <c r="E195" s="207" t="s">
        <v>268</v>
      </c>
      <c r="F195" s="208" t="s">
        <v>269</v>
      </c>
      <c r="G195" s="209" t="s">
        <v>132</v>
      </c>
      <c r="H195" s="210">
        <v>182.55000000000001</v>
      </c>
      <c r="I195" s="211"/>
      <c r="J195" s="212">
        <f>ROUND(I195*H195,2)</f>
        <v>0</v>
      </c>
      <c r="K195" s="208" t="s">
        <v>257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0.01065</v>
      </c>
      <c r="T195" s="216">
        <f>S195*H195</f>
        <v>1.9441575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229</v>
      </c>
      <c r="AT195" s="217" t="s">
        <v>129</v>
      </c>
      <c r="AU195" s="217" t="s">
        <v>82</v>
      </c>
      <c r="AY195" s="19" t="s">
        <v>126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229</v>
      </c>
      <c r="BM195" s="217" t="s">
        <v>270</v>
      </c>
    </row>
    <row r="196" s="2" customFormat="1">
      <c r="A196" s="40"/>
      <c r="B196" s="41"/>
      <c r="C196" s="42"/>
      <c r="D196" s="219" t="s">
        <v>136</v>
      </c>
      <c r="E196" s="42"/>
      <c r="F196" s="220" t="s">
        <v>271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136</v>
      </c>
      <c r="AU196" s="19" t="s">
        <v>82</v>
      </c>
    </row>
    <row r="197" s="15" customFormat="1">
      <c r="A197" s="15"/>
      <c r="B197" s="248"/>
      <c r="C197" s="249"/>
      <c r="D197" s="219" t="s">
        <v>164</v>
      </c>
      <c r="E197" s="250" t="s">
        <v>19</v>
      </c>
      <c r="F197" s="251" t="s">
        <v>272</v>
      </c>
      <c r="G197" s="249"/>
      <c r="H197" s="250" t="s">
        <v>19</v>
      </c>
      <c r="I197" s="252"/>
      <c r="J197" s="249"/>
      <c r="K197" s="249"/>
      <c r="L197" s="253"/>
      <c r="M197" s="254"/>
      <c r="N197" s="255"/>
      <c r="O197" s="255"/>
      <c r="P197" s="255"/>
      <c r="Q197" s="255"/>
      <c r="R197" s="255"/>
      <c r="S197" s="255"/>
      <c r="T197" s="25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7" t="s">
        <v>164</v>
      </c>
      <c r="AU197" s="257" t="s">
        <v>82</v>
      </c>
      <c r="AV197" s="15" t="s">
        <v>80</v>
      </c>
      <c r="AW197" s="15" t="s">
        <v>33</v>
      </c>
      <c r="AX197" s="15" t="s">
        <v>72</v>
      </c>
      <c r="AY197" s="257" t="s">
        <v>126</v>
      </c>
    </row>
    <row r="198" s="13" customFormat="1">
      <c r="A198" s="13"/>
      <c r="B198" s="226"/>
      <c r="C198" s="227"/>
      <c r="D198" s="219" t="s">
        <v>164</v>
      </c>
      <c r="E198" s="228" t="s">
        <v>19</v>
      </c>
      <c r="F198" s="229" t="s">
        <v>273</v>
      </c>
      <c r="G198" s="227"/>
      <c r="H198" s="230">
        <v>4.0599999999999996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164</v>
      </c>
      <c r="AU198" s="236" t="s">
        <v>82</v>
      </c>
      <c r="AV198" s="13" t="s">
        <v>82</v>
      </c>
      <c r="AW198" s="13" t="s">
        <v>33</v>
      </c>
      <c r="AX198" s="13" t="s">
        <v>72</v>
      </c>
      <c r="AY198" s="236" t="s">
        <v>126</v>
      </c>
    </row>
    <row r="199" s="13" customFormat="1">
      <c r="A199" s="13"/>
      <c r="B199" s="226"/>
      <c r="C199" s="227"/>
      <c r="D199" s="219" t="s">
        <v>164</v>
      </c>
      <c r="E199" s="228" t="s">
        <v>19</v>
      </c>
      <c r="F199" s="229" t="s">
        <v>274</v>
      </c>
      <c r="G199" s="227"/>
      <c r="H199" s="230">
        <v>4.6399999999999997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164</v>
      </c>
      <c r="AU199" s="236" t="s">
        <v>82</v>
      </c>
      <c r="AV199" s="13" t="s">
        <v>82</v>
      </c>
      <c r="AW199" s="13" t="s">
        <v>33</v>
      </c>
      <c r="AX199" s="13" t="s">
        <v>72</v>
      </c>
      <c r="AY199" s="236" t="s">
        <v>126</v>
      </c>
    </row>
    <row r="200" s="13" customFormat="1">
      <c r="A200" s="13"/>
      <c r="B200" s="226"/>
      <c r="C200" s="227"/>
      <c r="D200" s="219" t="s">
        <v>164</v>
      </c>
      <c r="E200" s="228" t="s">
        <v>19</v>
      </c>
      <c r="F200" s="229" t="s">
        <v>275</v>
      </c>
      <c r="G200" s="227"/>
      <c r="H200" s="230">
        <v>27.449999999999999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164</v>
      </c>
      <c r="AU200" s="236" t="s">
        <v>82</v>
      </c>
      <c r="AV200" s="13" t="s">
        <v>82</v>
      </c>
      <c r="AW200" s="13" t="s">
        <v>33</v>
      </c>
      <c r="AX200" s="13" t="s">
        <v>72</v>
      </c>
      <c r="AY200" s="236" t="s">
        <v>126</v>
      </c>
    </row>
    <row r="201" s="13" customFormat="1">
      <c r="A201" s="13"/>
      <c r="B201" s="226"/>
      <c r="C201" s="227"/>
      <c r="D201" s="219" t="s">
        <v>164</v>
      </c>
      <c r="E201" s="228" t="s">
        <v>19</v>
      </c>
      <c r="F201" s="229" t="s">
        <v>276</v>
      </c>
      <c r="G201" s="227"/>
      <c r="H201" s="230">
        <v>8.6999999999999993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164</v>
      </c>
      <c r="AU201" s="236" t="s">
        <v>82</v>
      </c>
      <c r="AV201" s="13" t="s">
        <v>82</v>
      </c>
      <c r="AW201" s="13" t="s">
        <v>33</v>
      </c>
      <c r="AX201" s="13" t="s">
        <v>72</v>
      </c>
      <c r="AY201" s="236" t="s">
        <v>126</v>
      </c>
    </row>
    <row r="202" s="13" customFormat="1">
      <c r="A202" s="13"/>
      <c r="B202" s="226"/>
      <c r="C202" s="227"/>
      <c r="D202" s="219" t="s">
        <v>164</v>
      </c>
      <c r="E202" s="228" t="s">
        <v>19</v>
      </c>
      <c r="F202" s="229" t="s">
        <v>277</v>
      </c>
      <c r="G202" s="227"/>
      <c r="H202" s="230">
        <v>65.25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164</v>
      </c>
      <c r="AU202" s="236" t="s">
        <v>82</v>
      </c>
      <c r="AV202" s="13" t="s">
        <v>82</v>
      </c>
      <c r="AW202" s="13" t="s">
        <v>33</v>
      </c>
      <c r="AX202" s="13" t="s">
        <v>72</v>
      </c>
      <c r="AY202" s="236" t="s">
        <v>126</v>
      </c>
    </row>
    <row r="203" s="13" customFormat="1">
      <c r="A203" s="13"/>
      <c r="B203" s="226"/>
      <c r="C203" s="227"/>
      <c r="D203" s="219" t="s">
        <v>164</v>
      </c>
      <c r="E203" s="228" t="s">
        <v>19</v>
      </c>
      <c r="F203" s="229" t="s">
        <v>278</v>
      </c>
      <c r="G203" s="227"/>
      <c r="H203" s="230">
        <v>8.6999999999999993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164</v>
      </c>
      <c r="AU203" s="236" t="s">
        <v>82</v>
      </c>
      <c r="AV203" s="13" t="s">
        <v>82</v>
      </c>
      <c r="AW203" s="13" t="s">
        <v>33</v>
      </c>
      <c r="AX203" s="13" t="s">
        <v>72</v>
      </c>
      <c r="AY203" s="236" t="s">
        <v>126</v>
      </c>
    </row>
    <row r="204" s="13" customFormat="1">
      <c r="A204" s="13"/>
      <c r="B204" s="226"/>
      <c r="C204" s="227"/>
      <c r="D204" s="219" t="s">
        <v>164</v>
      </c>
      <c r="E204" s="228" t="s">
        <v>19</v>
      </c>
      <c r="F204" s="229" t="s">
        <v>279</v>
      </c>
      <c r="G204" s="227"/>
      <c r="H204" s="230">
        <v>62.060000000000002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164</v>
      </c>
      <c r="AU204" s="236" t="s">
        <v>82</v>
      </c>
      <c r="AV204" s="13" t="s">
        <v>82</v>
      </c>
      <c r="AW204" s="13" t="s">
        <v>33</v>
      </c>
      <c r="AX204" s="13" t="s">
        <v>72</v>
      </c>
      <c r="AY204" s="236" t="s">
        <v>126</v>
      </c>
    </row>
    <row r="205" s="13" customFormat="1">
      <c r="A205" s="13"/>
      <c r="B205" s="226"/>
      <c r="C205" s="227"/>
      <c r="D205" s="219" t="s">
        <v>164</v>
      </c>
      <c r="E205" s="228" t="s">
        <v>19</v>
      </c>
      <c r="F205" s="229" t="s">
        <v>280</v>
      </c>
      <c r="G205" s="227"/>
      <c r="H205" s="230">
        <v>1.69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164</v>
      </c>
      <c r="AU205" s="236" t="s">
        <v>82</v>
      </c>
      <c r="AV205" s="13" t="s">
        <v>82</v>
      </c>
      <c r="AW205" s="13" t="s">
        <v>33</v>
      </c>
      <c r="AX205" s="13" t="s">
        <v>72</v>
      </c>
      <c r="AY205" s="236" t="s">
        <v>126</v>
      </c>
    </row>
    <row r="206" s="14" customFormat="1">
      <c r="A206" s="14"/>
      <c r="B206" s="237"/>
      <c r="C206" s="238"/>
      <c r="D206" s="219" t="s">
        <v>164</v>
      </c>
      <c r="E206" s="239" t="s">
        <v>19</v>
      </c>
      <c r="F206" s="240" t="s">
        <v>166</v>
      </c>
      <c r="G206" s="238"/>
      <c r="H206" s="241">
        <v>182.55000000000001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164</v>
      </c>
      <c r="AU206" s="247" t="s">
        <v>82</v>
      </c>
      <c r="AV206" s="14" t="s">
        <v>134</v>
      </c>
      <c r="AW206" s="14" t="s">
        <v>33</v>
      </c>
      <c r="AX206" s="14" t="s">
        <v>80</v>
      </c>
      <c r="AY206" s="247" t="s">
        <v>126</v>
      </c>
    </row>
    <row r="207" s="2" customFormat="1" ht="21.75" customHeight="1">
      <c r="A207" s="40"/>
      <c r="B207" s="41"/>
      <c r="C207" s="206" t="s">
        <v>281</v>
      </c>
      <c r="D207" s="206" t="s">
        <v>129</v>
      </c>
      <c r="E207" s="207" t="s">
        <v>282</v>
      </c>
      <c r="F207" s="208" t="s">
        <v>283</v>
      </c>
      <c r="G207" s="209" t="s">
        <v>228</v>
      </c>
      <c r="H207" s="210">
        <v>8</v>
      </c>
      <c r="I207" s="211"/>
      <c r="J207" s="212">
        <f>ROUND(I207*H207,2)</f>
        <v>0</v>
      </c>
      <c r="K207" s="208" t="s">
        <v>133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0.0055399999999999998</v>
      </c>
      <c r="R207" s="215">
        <f>Q207*H207</f>
        <v>0.044319999999999998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229</v>
      </c>
      <c r="AT207" s="217" t="s">
        <v>129</v>
      </c>
      <c r="AU207" s="217" t="s">
        <v>82</v>
      </c>
      <c r="AY207" s="19" t="s">
        <v>126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229</v>
      </c>
      <c r="BM207" s="217" t="s">
        <v>284</v>
      </c>
    </row>
    <row r="208" s="2" customFormat="1">
      <c r="A208" s="40"/>
      <c r="B208" s="41"/>
      <c r="C208" s="42"/>
      <c r="D208" s="219" t="s">
        <v>136</v>
      </c>
      <c r="E208" s="42"/>
      <c r="F208" s="220" t="s">
        <v>285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136</v>
      </c>
      <c r="AU208" s="19" t="s">
        <v>82</v>
      </c>
    </row>
    <row r="209" s="2" customFormat="1">
      <c r="A209" s="40"/>
      <c r="B209" s="41"/>
      <c r="C209" s="42"/>
      <c r="D209" s="224" t="s">
        <v>138</v>
      </c>
      <c r="E209" s="42"/>
      <c r="F209" s="225" t="s">
        <v>286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138</v>
      </c>
      <c r="AU209" s="19" t="s">
        <v>82</v>
      </c>
    </row>
    <row r="210" s="13" customFormat="1">
      <c r="A210" s="13"/>
      <c r="B210" s="226"/>
      <c r="C210" s="227"/>
      <c r="D210" s="219" t="s">
        <v>164</v>
      </c>
      <c r="E210" s="228" t="s">
        <v>19</v>
      </c>
      <c r="F210" s="229" t="s">
        <v>287</v>
      </c>
      <c r="G210" s="227"/>
      <c r="H210" s="230">
        <v>8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164</v>
      </c>
      <c r="AU210" s="236" t="s">
        <v>82</v>
      </c>
      <c r="AV210" s="13" t="s">
        <v>82</v>
      </c>
      <c r="AW210" s="13" t="s">
        <v>33</v>
      </c>
      <c r="AX210" s="13" t="s">
        <v>72</v>
      </c>
      <c r="AY210" s="236" t="s">
        <v>126</v>
      </c>
    </row>
    <row r="211" s="14" customFormat="1">
      <c r="A211" s="14"/>
      <c r="B211" s="237"/>
      <c r="C211" s="238"/>
      <c r="D211" s="219" t="s">
        <v>164</v>
      </c>
      <c r="E211" s="239" t="s">
        <v>19</v>
      </c>
      <c r="F211" s="240" t="s">
        <v>166</v>
      </c>
      <c r="G211" s="238"/>
      <c r="H211" s="241">
        <v>8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164</v>
      </c>
      <c r="AU211" s="247" t="s">
        <v>82</v>
      </c>
      <c r="AV211" s="14" t="s">
        <v>134</v>
      </c>
      <c r="AW211" s="14" t="s">
        <v>33</v>
      </c>
      <c r="AX211" s="14" t="s">
        <v>80</v>
      </c>
      <c r="AY211" s="247" t="s">
        <v>126</v>
      </c>
    </row>
    <row r="212" s="2" customFormat="1" ht="33" customHeight="1">
      <c r="A212" s="40"/>
      <c r="B212" s="41"/>
      <c r="C212" s="206" t="s">
        <v>7</v>
      </c>
      <c r="D212" s="206" t="s">
        <v>129</v>
      </c>
      <c r="E212" s="207" t="s">
        <v>288</v>
      </c>
      <c r="F212" s="208" t="s">
        <v>289</v>
      </c>
      <c r="G212" s="209" t="s">
        <v>132</v>
      </c>
      <c r="H212" s="210">
        <v>101.01000000000001</v>
      </c>
      <c r="I212" s="211"/>
      <c r="J212" s="212">
        <f>ROUND(I212*H212,2)</f>
        <v>0</v>
      </c>
      <c r="K212" s="208" t="s">
        <v>133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0.0070499999999999998</v>
      </c>
      <c r="R212" s="215">
        <f>Q212*H212</f>
        <v>0.71212050000000005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229</v>
      </c>
      <c r="AT212" s="217" t="s">
        <v>129</v>
      </c>
      <c r="AU212" s="217" t="s">
        <v>82</v>
      </c>
      <c r="AY212" s="19" t="s">
        <v>126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229</v>
      </c>
      <c r="BM212" s="217" t="s">
        <v>290</v>
      </c>
    </row>
    <row r="213" s="2" customFormat="1">
      <c r="A213" s="40"/>
      <c r="B213" s="41"/>
      <c r="C213" s="42"/>
      <c r="D213" s="219" t="s">
        <v>136</v>
      </c>
      <c r="E213" s="42"/>
      <c r="F213" s="220" t="s">
        <v>291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136</v>
      </c>
      <c r="AU213" s="19" t="s">
        <v>82</v>
      </c>
    </row>
    <row r="214" s="2" customFormat="1">
      <c r="A214" s="40"/>
      <c r="B214" s="41"/>
      <c r="C214" s="42"/>
      <c r="D214" s="224" t="s">
        <v>138</v>
      </c>
      <c r="E214" s="42"/>
      <c r="F214" s="225" t="s">
        <v>292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82</v>
      </c>
    </row>
    <row r="215" s="13" customFormat="1">
      <c r="A215" s="13"/>
      <c r="B215" s="226"/>
      <c r="C215" s="227"/>
      <c r="D215" s="219" t="s">
        <v>164</v>
      </c>
      <c r="E215" s="228" t="s">
        <v>19</v>
      </c>
      <c r="F215" s="229" t="s">
        <v>273</v>
      </c>
      <c r="G215" s="227"/>
      <c r="H215" s="230">
        <v>4.0599999999999996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164</v>
      </c>
      <c r="AU215" s="236" t="s">
        <v>82</v>
      </c>
      <c r="AV215" s="13" t="s">
        <v>82</v>
      </c>
      <c r="AW215" s="13" t="s">
        <v>33</v>
      </c>
      <c r="AX215" s="13" t="s">
        <v>72</v>
      </c>
      <c r="AY215" s="236" t="s">
        <v>126</v>
      </c>
    </row>
    <row r="216" s="13" customFormat="1">
      <c r="A216" s="13"/>
      <c r="B216" s="226"/>
      <c r="C216" s="227"/>
      <c r="D216" s="219" t="s">
        <v>164</v>
      </c>
      <c r="E216" s="228" t="s">
        <v>19</v>
      </c>
      <c r="F216" s="229" t="s">
        <v>274</v>
      </c>
      <c r="G216" s="227"/>
      <c r="H216" s="230">
        <v>4.6399999999999997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164</v>
      </c>
      <c r="AU216" s="236" t="s">
        <v>82</v>
      </c>
      <c r="AV216" s="13" t="s">
        <v>82</v>
      </c>
      <c r="AW216" s="13" t="s">
        <v>33</v>
      </c>
      <c r="AX216" s="13" t="s">
        <v>72</v>
      </c>
      <c r="AY216" s="236" t="s">
        <v>126</v>
      </c>
    </row>
    <row r="217" s="13" customFormat="1">
      <c r="A217" s="13"/>
      <c r="B217" s="226"/>
      <c r="C217" s="227"/>
      <c r="D217" s="219" t="s">
        <v>164</v>
      </c>
      <c r="E217" s="228" t="s">
        <v>19</v>
      </c>
      <c r="F217" s="229" t="s">
        <v>275</v>
      </c>
      <c r="G217" s="227"/>
      <c r="H217" s="230">
        <v>27.449999999999999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164</v>
      </c>
      <c r="AU217" s="236" t="s">
        <v>82</v>
      </c>
      <c r="AV217" s="13" t="s">
        <v>82</v>
      </c>
      <c r="AW217" s="13" t="s">
        <v>33</v>
      </c>
      <c r="AX217" s="13" t="s">
        <v>72</v>
      </c>
      <c r="AY217" s="236" t="s">
        <v>126</v>
      </c>
    </row>
    <row r="218" s="13" customFormat="1">
      <c r="A218" s="13"/>
      <c r="B218" s="226"/>
      <c r="C218" s="227"/>
      <c r="D218" s="219" t="s">
        <v>164</v>
      </c>
      <c r="E218" s="228" t="s">
        <v>19</v>
      </c>
      <c r="F218" s="229" t="s">
        <v>276</v>
      </c>
      <c r="G218" s="227"/>
      <c r="H218" s="230">
        <v>8.6999999999999993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164</v>
      </c>
      <c r="AU218" s="236" t="s">
        <v>82</v>
      </c>
      <c r="AV218" s="13" t="s">
        <v>82</v>
      </c>
      <c r="AW218" s="13" t="s">
        <v>33</v>
      </c>
      <c r="AX218" s="13" t="s">
        <v>72</v>
      </c>
      <c r="AY218" s="236" t="s">
        <v>126</v>
      </c>
    </row>
    <row r="219" s="13" customFormat="1">
      <c r="A219" s="13"/>
      <c r="B219" s="226"/>
      <c r="C219" s="227"/>
      <c r="D219" s="219" t="s">
        <v>164</v>
      </c>
      <c r="E219" s="228" t="s">
        <v>19</v>
      </c>
      <c r="F219" s="229" t="s">
        <v>293</v>
      </c>
      <c r="G219" s="227"/>
      <c r="H219" s="230">
        <v>8.4100000000000001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164</v>
      </c>
      <c r="AU219" s="236" t="s">
        <v>82</v>
      </c>
      <c r="AV219" s="13" t="s">
        <v>82</v>
      </c>
      <c r="AW219" s="13" t="s">
        <v>33</v>
      </c>
      <c r="AX219" s="13" t="s">
        <v>72</v>
      </c>
      <c r="AY219" s="236" t="s">
        <v>126</v>
      </c>
    </row>
    <row r="220" s="13" customFormat="1">
      <c r="A220" s="13"/>
      <c r="B220" s="226"/>
      <c r="C220" s="227"/>
      <c r="D220" s="219" t="s">
        <v>164</v>
      </c>
      <c r="E220" s="228" t="s">
        <v>19</v>
      </c>
      <c r="F220" s="229" t="s">
        <v>294</v>
      </c>
      <c r="G220" s="227"/>
      <c r="H220" s="230">
        <v>47.75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164</v>
      </c>
      <c r="AU220" s="236" t="s">
        <v>82</v>
      </c>
      <c r="AV220" s="13" t="s">
        <v>82</v>
      </c>
      <c r="AW220" s="13" t="s">
        <v>33</v>
      </c>
      <c r="AX220" s="13" t="s">
        <v>72</v>
      </c>
      <c r="AY220" s="236" t="s">
        <v>126</v>
      </c>
    </row>
    <row r="221" s="14" customFormat="1">
      <c r="A221" s="14"/>
      <c r="B221" s="237"/>
      <c r="C221" s="238"/>
      <c r="D221" s="219" t="s">
        <v>164</v>
      </c>
      <c r="E221" s="239" t="s">
        <v>19</v>
      </c>
      <c r="F221" s="240" t="s">
        <v>166</v>
      </c>
      <c r="G221" s="238"/>
      <c r="H221" s="241">
        <v>101.01000000000001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164</v>
      </c>
      <c r="AU221" s="247" t="s">
        <v>82</v>
      </c>
      <c r="AV221" s="14" t="s">
        <v>134</v>
      </c>
      <c r="AW221" s="14" t="s">
        <v>33</v>
      </c>
      <c r="AX221" s="14" t="s">
        <v>80</v>
      </c>
      <c r="AY221" s="247" t="s">
        <v>126</v>
      </c>
    </row>
    <row r="222" s="2" customFormat="1" ht="33" customHeight="1">
      <c r="A222" s="40"/>
      <c r="B222" s="41"/>
      <c r="C222" s="258" t="s">
        <v>295</v>
      </c>
      <c r="D222" s="258" t="s">
        <v>296</v>
      </c>
      <c r="E222" s="259" t="s">
        <v>297</v>
      </c>
      <c r="F222" s="260" t="s">
        <v>298</v>
      </c>
      <c r="G222" s="261" t="s">
        <v>132</v>
      </c>
      <c r="H222" s="262">
        <v>52.524999999999999</v>
      </c>
      <c r="I222" s="263"/>
      <c r="J222" s="264">
        <f>ROUND(I222*H222,2)</f>
        <v>0</v>
      </c>
      <c r="K222" s="260" t="s">
        <v>133</v>
      </c>
      <c r="L222" s="265"/>
      <c r="M222" s="266" t="s">
        <v>19</v>
      </c>
      <c r="N222" s="267" t="s">
        <v>43</v>
      </c>
      <c r="O222" s="86"/>
      <c r="P222" s="215">
        <f>O222*H222</f>
        <v>0</v>
      </c>
      <c r="Q222" s="215">
        <v>0.0016000000000000001</v>
      </c>
      <c r="R222" s="215">
        <f>Q222*H222</f>
        <v>0.084040000000000004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299</v>
      </c>
      <c r="AT222" s="217" t="s">
        <v>296</v>
      </c>
      <c r="AU222" s="217" t="s">
        <v>82</v>
      </c>
      <c r="AY222" s="19" t="s">
        <v>126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229</v>
      </c>
      <c r="BM222" s="217" t="s">
        <v>300</v>
      </c>
    </row>
    <row r="223" s="2" customFormat="1">
      <c r="A223" s="40"/>
      <c r="B223" s="41"/>
      <c r="C223" s="42"/>
      <c r="D223" s="219" t="s">
        <v>136</v>
      </c>
      <c r="E223" s="42"/>
      <c r="F223" s="220" t="s">
        <v>298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136</v>
      </c>
      <c r="AU223" s="19" t="s">
        <v>82</v>
      </c>
    </row>
    <row r="224" s="13" customFormat="1">
      <c r="A224" s="13"/>
      <c r="B224" s="226"/>
      <c r="C224" s="227"/>
      <c r="D224" s="219" t="s">
        <v>164</v>
      </c>
      <c r="E224" s="228" t="s">
        <v>19</v>
      </c>
      <c r="F224" s="229" t="s">
        <v>294</v>
      </c>
      <c r="G224" s="227"/>
      <c r="H224" s="230">
        <v>47.75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164</v>
      </c>
      <c r="AU224" s="236" t="s">
        <v>82</v>
      </c>
      <c r="AV224" s="13" t="s">
        <v>82</v>
      </c>
      <c r="AW224" s="13" t="s">
        <v>33</v>
      </c>
      <c r="AX224" s="13" t="s">
        <v>72</v>
      </c>
      <c r="AY224" s="236" t="s">
        <v>126</v>
      </c>
    </row>
    <row r="225" s="14" customFormat="1">
      <c r="A225" s="14"/>
      <c r="B225" s="237"/>
      <c r="C225" s="238"/>
      <c r="D225" s="219" t="s">
        <v>164</v>
      </c>
      <c r="E225" s="239" t="s">
        <v>19</v>
      </c>
      <c r="F225" s="240" t="s">
        <v>166</v>
      </c>
      <c r="G225" s="238"/>
      <c r="H225" s="241">
        <v>47.75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164</v>
      </c>
      <c r="AU225" s="247" t="s">
        <v>82</v>
      </c>
      <c r="AV225" s="14" t="s">
        <v>134</v>
      </c>
      <c r="AW225" s="14" t="s">
        <v>33</v>
      </c>
      <c r="AX225" s="14" t="s">
        <v>80</v>
      </c>
      <c r="AY225" s="247" t="s">
        <v>126</v>
      </c>
    </row>
    <row r="226" s="13" customFormat="1">
      <c r="A226" s="13"/>
      <c r="B226" s="226"/>
      <c r="C226" s="227"/>
      <c r="D226" s="219" t="s">
        <v>164</v>
      </c>
      <c r="E226" s="227"/>
      <c r="F226" s="229" t="s">
        <v>301</v>
      </c>
      <c r="G226" s="227"/>
      <c r="H226" s="230">
        <v>52.524999999999999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164</v>
      </c>
      <c r="AU226" s="236" t="s">
        <v>82</v>
      </c>
      <c r="AV226" s="13" t="s">
        <v>82</v>
      </c>
      <c r="AW226" s="13" t="s">
        <v>4</v>
      </c>
      <c r="AX226" s="13" t="s">
        <v>80</v>
      </c>
      <c r="AY226" s="236" t="s">
        <v>126</v>
      </c>
    </row>
    <row r="227" s="2" customFormat="1" ht="33" customHeight="1">
      <c r="A227" s="40"/>
      <c r="B227" s="41"/>
      <c r="C227" s="206" t="s">
        <v>302</v>
      </c>
      <c r="D227" s="206" t="s">
        <v>129</v>
      </c>
      <c r="E227" s="207" t="s">
        <v>303</v>
      </c>
      <c r="F227" s="208" t="s">
        <v>304</v>
      </c>
      <c r="G227" s="209" t="s">
        <v>132</v>
      </c>
      <c r="H227" s="210">
        <v>230.30000000000001</v>
      </c>
      <c r="I227" s="211"/>
      <c r="J227" s="212">
        <f>ROUND(I227*H227,2)</f>
        <v>0</v>
      </c>
      <c r="K227" s="208" t="s">
        <v>133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4.0000000000000003E-05</v>
      </c>
      <c r="R227" s="215">
        <f>Q227*H227</f>
        <v>0.0092120000000000014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229</v>
      </c>
      <c r="AT227" s="217" t="s">
        <v>129</v>
      </c>
      <c r="AU227" s="217" t="s">
        <v>82</v>
      </c>
      <c r="AY227" s="19" t="s">
        <v>126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229</v>
      </c>
      <c r="BM227" s="217" t="s">
        <v>305</v>
      </c>
    </row>
    <row r="228" s="2" customFormat="1">
      <c r="A228" s="40"/>
      <c r="B228" s="41"/>
      <c r="C228" s="42"/>
      <c r="D228" s="219" t="s">
        <v>136</v>
      </c>
      <c r="E228" s="42"/>
      <c r="F228" s="220" t="s">
        <v>306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136</v>
      </c>
      <c r="AU228" s="19" t="s">
        <v>82</v>
      </c>
    </row>
    <row r="229" s="2" customFormat="1">
      <c r="A229" s="40"/>
      <c r="B229" s="41"/>
      <c r="C229" s="42"/>
      <c r="D229" s="224" t="s">
        <v>138</v>
      </c>
      <c r="E229" s="42"/>
      <c r="F229" s="225" t="s">
        <v>307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138</v>
      </c>
      <c r="AU229" s="19" t="s">
        <v>82</v>
      </c>
    </row>
    <row r="230" s="13" customFormat="1">
      <c r="A230" s="13"/>
      <c r="B230" s="226"/>
      <c r="C230" s="227"/>
      <c r="D230" s="219" t="s">
        <v>164</v>
      </c>
      <c r="E230" s="228" t="s">
        <v>19</v>
      </c>
      <c r="F230" s="229" t="s">
        <v>273</v>
      </c>
      <c r="G230" s="227"/>
      <c r="H230" s="230">
        <v>4.0599999999999996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164</v>
      </c>
      <c r="AU230" s="236" t="s">
        <v>82</v>
      </c>
      <c r="AV230" s="13" t="s">
        <v>82</v>
      </c>
      <c r="AW230" s="13" t="s">
        <v>33</v>
      </c>
      <c r="AX230" s="13" t="s">
        <v>72</v>
      </c>
      <c r="AY230" s="236" t="s">
        <v>126</v>
      </c>
    </row>
    <row r="231" s="13" customFormat="1">
      <c r="A231" s="13"/>
      <c r="B231" s="226"/>
      <c r="C231" s="227"/>
      <c r="D231" s="219" t="s">
        <v>164</v>
      </c>
      <c r="E231" s="228" t="s">
        <v>19</v>
      </c>
      <c r="F231" s="229" t="s">
        <v>274</v>
      </c>
      <c r="G231" s="227"/>
      <c r="H231" s="230">
        <v>4.6399999999999997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164</v>
      </c>
      <c r="AU231" s="236" t="s">
        <v>82</v>
      </c>
      <c r="AV231" s="13" t="s">
        <v>82</v>
      </c>
      <c r="AW231" s="13" t="s">
        <v>33</v>
      </c>
      <c r="AX231" s="13" t="s">
        <v>72</v>
      </c>
      <c r="AY231" s="236" t="s">
        <v>126</v>
      </c>
    </row>
    <row r="232" s="13" customFormat="1">
      <c r="A232" s="13"/>
      <c r="B232" s="226"/>
      <c r="C232" s="227"/>
      <c r="D232" s="219" t="s">
        <v>164</v>
      </c>
      <c r="E232" s="228" t="s">
        <v>19</v>
      </c>
      <c r="F232" s="229" t="s">
        <v>275</v>
      </c>
      <c r="G232" s="227"/>
      <c r="H232" s="230">
        <v>27.449999999999999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164</v>
      </c>
      <c r="AU232" s="236" t="s">
        <v>82</v>
      </c>
      <c r="AV232" s="13" t="s">
        <v>82</v>
      </c>
      <c r="AW232" s="13" t="s">
        <v>33</v>
      </c>
      <c r="AX232" s="13" t="s">
        <v>72</v>
      </c>
      <c r="AY232" s="236" t="s">
        <v>126</v>
      </c>
    </row>
    <row r="233" s="13" customFormat="1">
      <c r="A233" s="13"/>
      <c r="B233" s="226"/>
      <c r="C233" s="227"/>
      <c r="D233" s="219" t="s">
        <v>164</v>
      </c>
      <c r="E233" s="228" t="s">
        <v>19</v>
      </c>
      <c r="F233" s="229" t="s">
        <v>276</v>
      </c>
      <c r="G233" s="227"/>
      <c r="H233" s="230">
        <v>8.6999999999999993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164</v>
      </c>
      <c r="AU233" s="236" t="s">
        <v>82</v>
      </c>
      <c r="AV233" s="13" t="s">
        <v>82</v>
      </c>
      <c r="AW233" s="13" t="s">
        <v>33</v>
      </c>
      <c r="AX233" s="13" t="s">
        <v>72</v>
      </c>
      <c r="AY233" s="236" t="s">
        <v>126</v>
      </c>
    </row>
    <row r="234" s="13" customFormat="1">
      <c r="A234" s="13"/>
      <c r="B234" s="226"/>
      <c r="C234" s="227"/>
      <c r="D234" s="219" t="s">
        <v>164</v>
      </c>
      <c r="E234" s="228" t="s">
        <v>19</v>
      </c>
      <c r="F234" s="229" t="s">
        <v>277</v>
      </c>
      <c r="G234" s="227"/>
      <c r="H234" s="230">
        <v>65.25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164</v>
      </c>
      <c r="AU234" s="236" t="s">
        <v>82</v>
      </c>
      <c r="AV234" s="13" t="s">
        <v>82</v>
      </c>
      <c r="AW234" s="13" t="s">
        <v>33</v>
      </c>
      <c r="AX234" s="13" t="s">
        <v>72</v>
      </c>
      <c r="AY234" s="236" t="s">
        <v>126</v>
      </c>
    </row>
    <row r="235" s="13" customFormat="1">
      <c r="A235" s="13"/>
      <c r="B235" s="226"/>
      <c r="C235" s="227"/>
      <c r="D235" s="219" t="s">
        <v>164</v>
      </c>
      <c r="E235" s="228" t="s">
        <v>19</v>
      </c>
      <c r="F235" s="229" t="s">
        <v>278</v>
      </c>
      <c r="G235" s="227"/>
      <c r="H235" s="230">
        <v>8.6999999999999993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164</v>
      </c>
      <c r="AU235" s="236" t="s">
        <v>82</v>
      </c>
      <c r="AV235" s="13" t="s">
        <v>82</v>
      </c>
      <c r="AW235" s="13" t="s">
        <v>33</v>
      </c>
      <c r="AX235" s="13" t="s">
        <v>72</v>
      </c>
      <c r="AY235" s="236" t="s">
        <v>126</v>
      </c>
    </row>
    <row r="236" s="13" customFormat="1">
      <c r="A236" s="13"/>
      <c r="B236" s="226"/>
      <c r="C236" s="227"/>
      <c r="D236" s="219" t="s">
        <v>164</v>
      </c>
      <c r="E236" s="228" t="s">
        <v>19</v>
      </c>
      <c r="F236" s="229" t="s">
        <v>279</v>
      </c>
      <c r="G236" s="227"/>
      <c r="H236" s="230">
        <v>62.060000000000002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164</v>
      </c>
      <c r="AU236" s="236" t="s">
        <v>82</v>
      </c>
      <c r="AV236" s="13" t="s">
        <v>82</v>
      </c>
      <c r="AW236" s="13" t="s">
        <v>33</v>
      </c>
      <c r="AX236" s="13" t="s">
        <v>72</v>
      </c>
      <c r="AY236" s="236" t="s">
        <v>126</v>
      </c>
    </row>
    <row r="237" s="13" customFormat="1">
      <c r="A237" s="13"/>
      <c r="B237" s="226"/>
      <c r="C237" s="227"/>
      <c r="D237" s="219" t="s">
        <v>164</v>
      </c>
      <c r="E237" s="228" t="s">
        <v>19</v>
      </c>
      <c r="F237" s="229" t="s">
        <v>280</v>
      </c>
      <c r="G237" s="227"/>
      <c r="H237" s="230">
        <v>1.69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164</v>
      </c>
      <c r="AU237" s="236" t="s">
        <v>82</v>
      </c>
      <c r="AV237" s="13" t="s">
        <v>82</v>
      </c>
      <c r="AW237" s="13" t="s">
        <v>33</v>
      </c>
      <c r="AX237" s="13" t="s">
        <v>72</v>
      </c>
      <c r="AY237" s="236" t="s">
        <v>126</v>
      </c>
    </row>
    <row r="238" s="13" customFormat="1">
      <c r="A238" s="13"/>
      <c r="B238" s="226"/>
      <c r="C238" s="227"/>
      <c r="D238" s="219" t="s">
        <v>164</v>
      </c>
      <c r="E238" s="228" t="s">
        <v>19</v>
      </c>
      <c r="F238" s="229" t="s">
        <v>294</v>
      </c>
      <c r="G238" s="227"/>
      <c r="H238" s="230">
        <v>47.75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164</v>
      </c>
      <c r="AU238" s="236" t="s">
        <v>82</v>
      </c>
      <c r="AV238" s="13" t="s">
        <v>82</v>
      </c>
      <c r="AW238" s="13" t="s">
        <v>33</v>
      </c>
      <c r="AX238" s="13" t="s">
        <v>72</v>
      </c>
      <c r="AY238" s="236" t="s">
        <v>126</v>
      </c>
    </row>
    <row r="239" s="14" customFormat="1">
      <c r="A239" s="14"/>
      <c r="B239" s="237"/>
      <c r="C239" s="238"/>
      <c r="D239" s="219" t="s">
        <v>164</v>
      </c>
      <c r="E239" s="239" t="s">
        <v>19</v>
      </c>
      <c r="F239" s="240" t="s">
        <v>166</v>
      </c>
      <c r="G239" s="238"/>
      <c r="H239" s="241">
        <v>230.30000000000001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164</v>
      </c>
      <c r="AU239" s="247" t="s">
        <v>82</v>
      </c>
      <c r="AV239" s="14" t="s">
        <v>134</v>
      </c>
      <c r="AW239" s="14" t="s">
        <v>33</v>
      </c>
      <c r="AX239" s="14" t="s">
        <v>80</v>
      </c>
      <c r="AY239" s="247" t="s">
        <v>126</v>
      </c>
    </row>
    <row r="240" s="2" customFormat="1" ht="24.15" customHeight="1">
      <c r="A240" s="40"/>
      <c r="B240" s="41"/>
      <c r="C240" s="206" t="s">
        <v>308</v>
      </c>
      <c r="D240" s="206" t="s">
        <v>129</v>
      </c>
      <c r="E240" s="207" t="s">
        <v>309</v>
      </c>
      <c r="F240" s="208" t="s">
        <v>310</v>
      </c>
      <c r="G240" s="209" t="s">
        <v>228</v>
      </c>
      <c r="H240" s="210">
        <v>211.69999999999999</v>
      </c>
      <c r="I240" s="211"/>
      <c r="J240" s="212">
        <f>ROUND(I240*H240,2)</f>
        <v>0</v>
      </c>
      <c r="K240" s="208" t="s">
        <v>133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0.00020000000000000001</v>
      </c>
      <c r="R240" s="215">
        <f>Q240*H240</f>
        <v>0.042340000000000003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229</v>
      </c>
      <c r="AT240" s="217" t="s">
        <v>129</v>
      </c>
      <c r="AU240" s="217" t="s">
        <v>82</v>
      </c>
      <c r="AY240" s="19" t="s">
        <v>126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80</v>
      </c>
      <c r="BK240" s="218">
        <f>ROUND(I240*H240,2)</f>
        <v>0</v>
      </c>
      <c r="BL240" s="19" t="s">
        <v>229</v>
      </c>
      <c r="BM240" s="217" t="s">
        <v>311</v>
      </c>
    </row>
    <row r="241" s="2" customFormat="1">
      <c r="A241" s="40"/>
      <c r="B241" s="41"/>
      <c r="C241" s="42"/>
      <c r="D241" s="219" t="s">
        <v>136</v>
      </c>
      <c r="E241" s="42"/>
      <c r="F241" s="220" t="s">
        <v>312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136</v>
      </c>
      <c r="AU241" s="19" t="s">
        <v>82</v>
      </c>
    </row>
    <row r="242" s="2" customFormat="1">
      <c r="A242" s="40"/>
      <c r="B242" s="41"/>
      <c r="C242" s="42"/>
      <c r="D242" s="224" t="s">
        <v>138</v>
      </c>
      <c r="E242" s="42"/>
      <c r="F242" s="225" t="s">
        <v>313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138</v>
      </c>
      <c r="AU242" s="19" t="s">
        <v>82</v>
      </c>
    </row>
    <row r="243" s="13" customFormat="1">
      <c r="A243" s="13"/>
      <c r="B243" s="226"/>
      <c r="C243" s="227"/>
      <c r="D243" s="219" t="s">
        <v>164</v>
      </c>
      <c r="E243" s="228" t="s">
        <v>19</v>
      </c>
      <c r="F243" s="229" t="s">
        <v>314</v>
      </c>
      <c r="G243" s="227"/>
      <c r="H243" s="230">
        <v>11.5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164</v>
      </c>
      <c r="AU243" s="236" t="s">
        <v>82</v>
      </c>
      <c r="AV243" s="13" t="s">
        <v>82</v>
      </c>
      <c r="AW243" s="13" t="s">
        <v>33</v>
      </c>
      <c r="AX243" s="13" t="s">
        <v>72</v>
      </c>
      <c r="AY243" s="236" t="s">
        <v>126</v>
      </c>
    </row>
    <row r="244" s="13" customFormat="1">
      <c r="A244" s="13"/>
      <c r="B244" s="226"/>
      <c r="C244" s="227"/>
      <c r="D244" s="219" t="s">
        <v>164</v>
      </c>
      <c r="E244" s="228" t="s">
        <v>19</v>
      </c>
      <c r="F244" s="229" t="s">
        <v>315</v>
      </c>
      <c r="G244" s="227"/>
      <c r="H244" s="230">
        <v>38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164</v>
      </c>
      <c r="AU244" s="236" t="s">
        <v>82</v>
      </c>
      <c r="AV244" s="13" t="s">
        <v>82</v>
      </c>
      <c r="AW244" s="13" t="s">
        <v>33</v>
      </c>
      <c r="AX244" s="13" t="s">
        <v>72</v>
      </c>
      <c r="AY244" s="236" t="s">
        <v>126</v>
      </c>
    </row>
    <row r="245" s="13" customFormat="1">
      <c r="A245" s="13"/>
      <c r="B245" s="226"/>
      <c r="C245" s="227"/>
      <c r="D245" s="219" t="s">
        <v>164</v>
      </c>
      <c r="E245" s="228" t="s">
        <v>19</v>
      </c>
      <c r="F245" s="229" t="s">
        <v>316</v>
      </c>
      <c r="G245" s="227"/>
      <c r="H245" s="230">
        <v>17.600000000000001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164</v>
      </c>
      <c r="AU245" s="236" t="s">
        <v>82</v>
      </c>
      <c r="AV245" s="13" t="s">
        <v>82</v>
      </c>
      <c r="AW245" s="13" t="s">
        <v>33</v>
      </c>
      <c r="AX245" s="13" t="s">
        <v>72</v>
      </c>
      <c r="AY245" s="236" t="s">
        <v>126</v>
      </c>
    </row>
    <row r="246" s="13" customFormat="1">
      <c r="A246" s="13"/>
      <c r="B246" s="226"/>
      <c r="C246" s="227"/>
      <c r="D246" s="219" t="s">
        <v>164</v>
      </c>
      <c r="E246" s="228" t="s">
        <v>19</v>
      </c>
      <c r="F246" s="229" t="s">
        <v>317</v>
      </c>
      <c r="G246" s="227"/>
      <c r="H246" s="230">
        <v>59.5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164</v>
      </c>
      <c r="AU246" s="236" t="s">
        <v>82</v>
      </c>
      <c r="AV246" s="13" t="s">
        <v>82</v>
      </c>
      <c r="AW246" s="13" t="s">
        <v>33</v>
      </c>
      <c r="AX246" s="13" t="s">
        <v>72</v>
      </c>
      <c r="AY246" s="236" t="s">
        <v>126</v>
      </c>
    </row>
    <row r="247" s="13" customFormat="1">
      <c r="A247" s="13"/>
      <c r="B247" s="226"/>
      <c r="C247" s="227"/>
      <c r="D247" s="219" t="s">
        <v>164</v>
      </c>
      <c r="E247" s="228" t="s">
        <v>19</v>
      </c>
      <c r="F247" s="229" t="s">
        <v>318</v>
      </c>
      <c r="G247" s="227"/>
      <c r="H247" s="230">
        <v>7.0999999999999996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164</v>
      </c>
      <c r="AU247" s="236" t="s">
        <v>82</v>
      </c>
      <c r="AV247" s="13" t="s">
        <v>82</v>
      </c>
      <c r="AW247" s="13" t="s">
        <v>33</v>
      </c>
      <c r="AX247" s="13" t="s">
        <v>72</v>
      </c>
      <c r="AY247" s="236" t="s">
        <v>126</v>
      </c>
    </row>
    <row r="248" s="13" customFormat="1">
      <c r="A248" s="13"/>
      <c r="B248" s="226"/>
      <c r="C248" s="227"/>
      <c r="D248" s="219" t="s">
        <v>164</v>
      </c>
      <c r="E248" s="228" t="s">
        <v>19</v>
      </c>
      <c r="F248" s="229" t="s">
        <v>319</v>
      </c>
      <c r="G248" s="227"/>
      <c r="H248" s="230">
        <v>54.200000000000003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164</v>
      </c>
      <c r="AU248" s="236" t="s">
        <v>82</v>
      </c>
      <c r="AV248" s="13" t="s">
        <v>82</v>
      </c>
      <c r="AW248" s="13" t="s">
        <v>33</v>
      </c>
      <c r="AX248" s="13" t="s">
        <v>72</v>
      </c>
      <c r="AY248" s="236" t="s">
        <v>126</v>
      </c>
    </row>
    <row r="249" s="13" customFormat="1">
      <c r="A249" s="13"/>
      <c r="B249" s="226"/>
      <c r="C249" s="227"/>
      <c r="D249" s="219" t="s">
        <v>164</v>
      </c>
      <c r="E249" s="228" t="s">
        <v>19</v>
      </c>
      <c r="F249" s="229" t="s">
        <v>320</v>
      </c>
      <c r="G249" s="227"/>
      <c r="H249" s="230">
        <v>23.800000000000001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164</v>
      </c>
      <c r="AU249" s="236" t="s">
        <v>82</v>
      </c>
      <c r="AV249" s="13" t="s">
        <v>82</v>
      </c>
      <c r="AW249" s="13" t="s">
        <v>33</v>
      </c>
      <c r="AX249" s="13" t="s">
        <v>72</v>
      </c>
      <c r="AY249" s="236" t="s">
        <v>126</v>
      </c>
    </row>
    <row r="250" s="14" customFormat="1">
      <c r="A250" s="14"/>
      <c r="B250" s="237"/>
      <c r="C250" s="238"/>
      <c r="D250" s="219" t="s">
        <v>164</v>
      </c>
      <c r="E250" s="239" t="s">
        <v>19</v>
      </c>
      <c r="F250" s="240" t="s">
        <v>166</v>
      </c>
      <c r="G250" s="238"/>
      <c r="H250" s="241">
        <v>211.69999999999999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164</v>
      </c>
      <c r="AU250" s="247" t="s">
        <v>82</v>
      </c>
      <c r="AV250" s="14" t="s">
        <v>134</v>
      </c>
      <c r="AW250" s="14" t="s">
        <v>33</v>
      </c>
      <c r="AX250" s="14" t="s">
        <v>80</v>
      </c>
      <c r="AY250" s="247" t="s">
        <v>126</v>
      </c>
    </row>
    <row r="251" s="2" customFormat="1" ht="33" customHeight="1">
      <c r="A251" s="40"/>
      <c r="B251" s="41"/>
      <c r="C251" s="206" t="s">
        <v>321</v>
      </c>
      <c r="D251" s="206" t="s">
        <v>129</v>
      </c>
      <c r="E251" s="207" t="s">
        <v>322</v>
      </c>
      <c r="F251" s="208" t="s">
        <v>323</v>
      </c>
      <c r="G251" s="209" t="s">
        <v>324</v>
      </c>
      <c r="H251" s="268"/>
      <c r="I251" s="211"/>
      <c r="J251" s="212">
        <f>ROUND(I251*H251,2)</f>
        <v>0</v>
      </c>
      <c r="K251" s="208" t="s">
        <v>133</v>
      </c>
      <c r="L251" s="46"/>
      <c r="M251" s="213" t="s">
        <v>19</v>
      </c>
      <c r="N251" s="214" t="s">
        <v>43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229</v>
      </c>
      <c r="AT251" s="217" t="s">
        <v>129</v>
      </c>
      <c r="AU251" s="217" t="s">
        <v>82</v>
      </c>
      <c r="AY251" s="19" t="s">
        <v>126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80</v>
      </c>
      <c r="BK251" s="218">
        <f>ROUND(I251*H251,2)</f>
        <v>0</v>
      </c>
      <c r="BL251" s="19" t="s">
        <v>229</v>
      </c>
      <c r="BM251" s="217" t="s">
        <v>325</v>
      </c>
    </row>
    <row r="252" s="2" customFormat="1">
      <c r="A252" s="40"/>
      <c r="B252" s="41"/>
      <c r="C252" s="42"/>
      <c r="D252" s="219" t="s">
        <v>136</v>
      </c>
      <c r="E252" s="42"/>
      <c r="F252" s="220" t="s">
        <v>326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136</v>
      </c>
      <c r="AU252" s="19" t="s">
        <v>82</v>
      </c>
    </row>
    <row r="253" s="2" customFormat="1">
      <c r="A253" s="40"/>
      <c r="B253" s="41"/>
      <c r="C253" s="42"/>
      <c r="D253" s="224" t="s">
        <v>138</v>
      </c>
      <c r="E253" s="42"/>
      <c r="F253" s="225" t="s">
        <v>327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138</v>
      </c>
      <c r="AU253" s="19" t="s">
        <v>82</v>
      </c>
    </row>
    <row r="254" s="12" customFormat="1" ht="22.8" customHeight="1">
      <c r="A254" s="12"/>
      <c r="B254" s="190"/>
      <c r="C254" s="191"/>
      <c r="D254" s="192" t="s">
        <v>71</v>
      </c>
      <c r="E254" s="204" t="s">
        <v>328</v>
      </c>
      <c r="F254" s="204" t="s">
        <v>329</v>
      </c>
      <c r="G254" s="191"/>
      <c r="H254" s="191"/>
      <c r="I254" s="194"/>
      <c r="J254" s="205">
        <f>BK254</f>
        <v>0</v>
      </c>
      <c r="K254" s="191"/>
      <c r="L254" s="196"/>
      <c r="M254" s="197"/>
      <c r="N254" s="198"/>
      <c r="O254" s="198"/>
      <c r="P254" s="199">
        <f>SUM(P255:P358)</f>
        <v>0</v>
      </c>
      <c r="Q254" s="198"/>
      <c r="R254" s="199">
        <f>SUM(R255:R358)</f>
        <v>0.35103999999999996</v>
      </c>
      <c r="S254" s="198"/>
      <c r="T254" s="200">
        <f>SUM(T255:T358)</f>
        <v>1.7340374999999999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1" t="s">
        <v>82</v>
      </c>
      <c r="AT254" s="202" t="s">
        <v>71</v>
      </c>
      <c r="AU254" s="202" t="s">
        <v>80</v>
      </c>
      <c r="AY254" s="201" t="s">
        <v>126</v>
      </c>
      <c r="BK254" s="203">
        <f>SUM(BK255:BK358)</f>
        <v>0</v>
      </c>
    </row>
    <row r="255" s="2" customFormat="1" ht="24.15" customHeight="1">
      <c r="A255" s="40"/>
      <c r="B255" s="41"/>
      <c r="C255" s="206" t="s">
        <v>330</v>
      </c>
      <c r="D255" s="206" t="s">
        <v>129</v>
      </c>
      <c r="E255" s="207" t="s">
        <v>331</v>
      </c>
      <c r="F255" s="208" t="s">
        <v>332</v>
      </c>
      <c r="G255" s="209" t="s">
        <v>132</v>
      </c>
      <c r="H255" s="210">
        <v>47.75</v>
      </c>
      <c r="I255" s="211"/>
      <c r="J255" s="212">
        <f>ROUND(I255*H255,2)</f>
        <v>0</v>
      </c>
      <c r="K255" s="208" t="s">
        <v>133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0.024649999999999998</v>
      </c>
      <c r="T255" s="216">
        <f>S255*H255</f>
        <v>1.1770375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229</v>
      </c>
      <c r="AT255" s="217" t="s">
        <v>129</v>
      </c>
      <c r="AU255" s="217" t="s">
        <v>82</v>
      </c>
      <c r="AY255" s="19" t="s">
        <v>126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229</v>
      </c>
      <c r="BM255" s="217" t="s">
        <v>333</v>
      </c>
    </row>
    <row r="256" s="2" customFormat="1">
      <c r="A256" s="40"/>
      <c r="B256" s="41"/>
      <c r="C256" s="42"/>
      <c r="D256" s="219" t="s">
        <v>136</v>
      </c>
      <c r="E256" s="42"/>
      <c r="F256" s="220" t="s">
        <v>334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136</v>
      </c>
      <c r="AU256" s="19" t="s">
        <v>82</v>
      </c>
    </row>
    <row r="257" s="2" customFormat="1">
      <c r="A257" s="40"/>
      <c r="B257" s="41"/>
      <c r="C257" s="42"/>
      <c r="D257" s="224" t="s">
        <v>138</v>
      </c>
      <c r="E257" s="42"/>
      <c r="F257" s="225" t="s">
        <v>335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138</v>
      </c>
      <c r="AU257" s="19" t="s">
        <v>82</v>
      </c>
    </row>
    <row r="258" s="13" customFormat="1">
      <c r="A258" s="13"/>
      <c r="B258" s="226"/>
      <c r="C258" s="227"/>
      <c r="D258" s="219" t="s">
        <v>164</v>
      </c>
      <c r="E258" s="228" t="s">
        <v>19</v>
      </c>
      <c r="F258" s="229" t="s">
        <v>294</v>
      </c>
      <c r="G258" s="227"/>
      <c r="H258" s="230">
        <v>47.75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164</v>
      </c>
      <c r="AU258" s="236" t="s">
        <v>82</v>
      </c>
      <c r="AV258" s="13" t="s">
        <v>82</v>
      </c>
      <c r="AW258" s="13" t="s">
        <v>33</v>
      </c>
      <c r="AX258" s="13" t="s">
        <v>72</v>
      </c>
      <c r="AY258" s="236" t="s">
        <v>126</v>
      </c>
    </row>
    <row r="259" s="14" customFormat="1">
      <c r="A259" s="14"/>
      <c r="B259" s="237"/>
      <c r="C259" s="238"/>
      <c r="D259" s="219" t="s">
        <v>164</v>
      </c>
      <c r="E259" s="239" t="s">
        <v>19</v>
      </c>
      <c r="F259" s="240" t="s">
        <v>166</v>
      </c>
      <c r="G259" s="238"/>
      <c r="H259" s="241">
        <v>47.75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164</v>
      </c>
      <c r="AU259" s="247" t="s">
        <v>82</v>
      </c>
      <c r="AV259" s="14" t="s">
        <v>134</v>
      </c>
      <c r="AW259" s="14" t="s">
        <v>33</v>
      </c>
      <c r="AX259" s="14" t="s">
        <v>80</v>
      </c>
      <c r="AY259" s="247" t="s">
        <v>126</v>
      </c>
    </row>
    <row r="260" s="2" customFormat="1" ht="24.15" customHeight="1">
      <c r="A260" s="40"/>
      <c r="B260" s="41"/>
      <c r="C260" s="206" t="s">
        <v>336</v>
      </c>
      <c r="D260" s="206" t="s">
        <v>129</v>
      </c>
      <c r="E260" s="207" t="s">
        <v>337</v>
      </c>
      <c r="F260" s="208" t="s">
        <v>338</v>
      </c>
      <c r="G260" s="209" t="s">
        <v>132</v>
      </c>
      <c r="H260" s="210">
        <v>47.75</v>
      </c>
      <c r="I260" s="211"/>
      <c r="J260" s="212">
        <f>ROUND(I260*H260,2)</f>
        <v>0</v>
      </c>
      <c r="K260" s="208" t="s">
        <v>133</v>
      </c>
      <c r="L260" s="46"/>
      <c r="M260" s="213" t="s">
        <v>19</v>
      </c>
      <c r="N260" s="214" t="s">
        <v>43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0.0080000000000000002</v>
      </c>
      <c r="T260" s="216">
        <f>S260*H260</f>
        <v>0.38200000000000001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229</v>
      </c>
      <c r="AT260" s="217" t="s">
        <v>129</v>
      </c>
      <c r="AU260" s="217" t="s">
        <v>82</v>
      </c>
      <c r="AY260" s="19" t="s">
        <v>126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80</v>
      </c>
      <c r="BK260" s="218">
        <f>ROUND(I260*H260,2)</f>
        <v>0</v>
      </c>
      <c r="BL260" s="19" t="s">
        <v>229</v>
      </c>
      <c r="BM260" s="217" t="s">
        <v>339</v>
      </c>
    </row>
    <row r="261" s="2" customFormat="1">
      <c r="A261" s="40"/>
      <c r="B261" s="41"/>
      <c r="C261" s="42"/>
      <c r="D261" s="219" t="s">
        <v>136</v>
      </c>
      <c r="E261" s="42"/>
      <c r="F261" s="220" t="s">
        <v>340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136</v>
      </c>
      <c r="AU261" s="19" t="s">
        <v>82</v>
      </c>
    </row>
    <row r="262" s="2" customFormat="1">
      <c r="A262" s="40"/>
      <c r="B262" s="41"/>
      <c r="C262" s="42"/>
      <c r="D262" s="224" t="s">
        <v>138</v>
      </c>
      <c r="E262" s="42"/>
      <c r="F262" s="225" t="s">
        <v>341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138</v>
      </c>
      <c r="AU262" s="19" t="s">
        <v>82</v>
      </c>
    </row>
    <row r="263" s="13" customFormat="1">
      <c r="A263" s="13"/>
      <c r="B263" s="226"/>
      <c r="C263" s="227"/>
      <c r="D263" s="219" t="s">
        <v>164</v>
      </c>
      <c r="E263" s="228" t="s">
        <v>19</v>
      </c>
      <c r="F263" s="229" t="s">
        <v>294</v>
      </c>
      <c r="G263" s="227"/>
      <c r="H263" s="230">
        <v>47.75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164</v>
      </c>
      <c r="AU263" s="236" t="s">
        <v>82</v>
      </c>
      <c r="AV263" s="13" t="s">
        <v>82</v>
      </c>
      <c r="AW263" s="13" t="s">
        <v>33</v>
      </c>
      <c r="AX263" s="13" t="s">
        <v>72</v>
      </c>
      <c r="AY263" s="236" t="s">
        <v>126</v>
      </c>
    </row>
    <row r="264" s="14" customFormat="1">
      <c r="A264" s="14"/>
      <c r="B264" s="237"/>
      <c r="C264" s="238"/>
      <c r="D264" s="219" t="s">
        <v>164</v>
      </c>
      <c r="E264" s="239" t="s">
        <v>19</v>
      </c>
      <c r="F264" s="240" t="s">
        <v>166</v>
      </c>
      <c r="G264" s="238"/>
      <c r="H264" s="241">
        <v>47.75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164</v>
      </c>
      <c r="AU264" s="247" t="s">
        <v>82</v>
      </c>
      <c r="AV264" s="14" t="s">
        <v>134</v>
      </c>
      <c r="AW264" s="14" t="s">
        <v>33</v>
      </c>
      <c r="AX264" s="14" t="s">
        <v>80</v>
      </c>
      <c r="AY264" s="247" t="s">
        <v>126</v>
      </c>
    </row>
    <row r="265" s="2" customFormat="1" ht="16.5" customHeight="1">
      <c r="A265" s="40"/>
      <c r="B265" s="41"/>
      <c r="C265" s="206" t="s">
        <v>342</v>
      </c>
      <c r="D265" s="206" t="s">
        <v>129</v>
      </c>
      <c r="E265" s="207" t="s">
        <v>343</v>
      </c>
      <c r="F265" s="208" t="s">
        <v>344</v>
      </c>
      <c r="G265" s="209" t="s">
        <v>345</v>
      </c>
      <c r="H265" s="210">
        <v>1</v>
      </c>
      <c r="I265" s="211"/>
      <c r="J265" s="212">
        <f>ROUND(I265*H265,2)</f>
        <v>0</v>
      </c>
      <c r="K265" s="208" t="s">
        <v>133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0.001</v>
      </c>
      <c r="T265" s="216">
        <f>S265*H265</f>
        <v>0.001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229</v>
      </c>
      <c r="AT265" s="217" t="s">
        <v>129</v>
      </c>
      <c r="AU265" s="217" t="s">
        <v>82</v>
      </c>
      <c r="AY265" s="19" t="s">
        <v>126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229</v>
      </c>
      <c r="BM265" s="217" t="s">
        <v>346</v>
      </c>
    </row>
    <row r="266" s="2" customFormat="1">
      <c r="A266" s="40"/>
      <c r="B266" s="41"/>
      <c r="C266" s="42"/>
      <c r="D266" s="219" t="s">
        <v>136</v>
      </c>
      <c r="E266" s="42"/>
      <c r="F266" s="220" t="s">
        <v>347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136</v>
      </c>
      <c r="AU266" s="19" t="s">
        <v>82</v>
      </c>
    </row>
    <row r="267" s="2" customFormat="1">
      <c r="A267" s="40"/>
      <c r="B267" s="41"/>
      <c r="C267" s="42"/>
      <c r="D267" s="224" t="s">
        <v>138</v>
      </c>
      <c r="E267" s="42"/>
      <c r="F267" s="225" t="s">
        <v>348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138</v>
      </c>
      <c r="AU267" s="19" t="s">
        <v>82</v>
      </c>
    </row>
    <row r="268" s="2" customFormat="1" ht="24.15" customHeight="1">
      <c r="A268" s="40"/>
      <c r="B268" s="41"/>
      <c r="C268" s="206" t="s">
        <v>349</v>
      </c>
      <c r="D268" s="206" t="s">
        <v>129</v>
      </c>
      <c r="E268" s="207" t="s">
        <v>350</v>
      </c>
      <c r="F268" s="208" t="s">
        <v>351</v>
      </c>
      <c r="G268" s="209" t="s">
        <v>345</v>
      </c>
      <c r="H268" s="210">
        <v>3</v>
      </c>
      <c r="I268" s="211"/>
      <c r="J268" s="212">
        <f>ROUND(I268*H268,2)</f>
        <v>0</v>
      </c>
      <c r="K268" s="208" t="s">
        <v>133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229</v>
      </c>
      <c r="AT268" s="217" t="s">
        <v>129</v>
      </c>
      <c r="AU268" s="217" t="s">
        <v>82</v>
      </c>
      <c r="AY268" s="19" t="s">
        <v>126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80</v>
      </c>
      <c r="BK268" s="218">
        <f>ROUND(I268*H268,2)</f>
        <v>0</v>
      </c>
      <c r="BL268" s="19" t="s">
        <v>229</v>
      </c>
      <c r="BM268" s="217" t="s">
        <v>352</v>
      </c>
    </row>
    <row r="269" s="2" customFormat="1">
      <c r="A269" s="40"/>
      <c r="B269" s="41"/>
      <c r="C269" s="42"/>
      <c r="D269" s="219" t="s">
        <v>136</v>
      </c>
      <c r="E269" s="42"/>
      <c r="F269" s="220" t="s">
        <v>353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136</v>
      </c>
      <c r="AU269" s="19" t="s">
        <v>82</v>
      </c>
    </row>
    <row r="270" s="2" customFormat="1">
      <c r="A270" s="40"/>
      <c r="B270" s="41"/>
      <c r="C270" s="42"/>
      <c r="D270" s="224" t="s">
        <v>138</v>
      </c>
      <c r="E270" s="42"/>
      <c r="F270" s="225" t="s">
        <v>354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138</v>
      </c>
      <c r="AU270" s="19" t="s">
        <v>82</v>
      </c>
    </row>
    <row r="271" s="2" customFormat="1" ht="16.5" customHeight="1">
      <c r="A271" s="40"/>
      <c r="B271" s="41"/>
      <c r="C271" s="258" t="s">
        <v>355</v>
      </c>
      <c r="D271" s="258" t="s">
        <v>296</v>
      </c>
      <c r="E271" s="259" t="s">
        <v>356</v>
      </c>
      <c r="F271" s="260" t="s">
        <v>357</v>
      </c>
      <c r="G271" s="261" t="s">
        <v>345</v>
      </c>
      <c r="H271" s="262">
        <v>1</v>
      </c>
      <c r="I271" s="263"/>
      <c r="J271" s="264">
        <f>ROUND(I271*H271,2)</f>
        <v>0</v>
      </c>
      <c r="K271" s="260" t="s">
        <v>257</v>
      </c>
      <c r="L271" s="265"/>
      <c r="M271" s="266" t="s">
        <v>19</v>
      </c>
      <c r="N271" s="267" t="s">
        <v>43</v>
      </c>
      <c r="O271" s="86"/>
      <c r="P271" s="215">
        <f>O271*H271</f>
        <v>0</v>
      </c>
      <c r="Q271" s="215">
        <v>0.021340000000000001</v>
      </c>
      <c r="R271" s="215">
        <f>Q271*H271</f>
        <v>0.021340000000000001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299</v>
      </c>
      <c r="AT271" s="217" t="s">
        <v>296</v>
      </c>
      <c r="AU271" s="217" t="s">
        <v>82</v>
      </c>
      <c r="AY271" s="19" t="s">
        <v>126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80</v>
      </c>
      <c r="BK271" s="218">
        <f>ROUND(I271*H271,2)</f>
        <v>0</v>
      </c>
      <c r="BL271" s="19" t="s">
        <v>229</v>
      </c>
      <c r="BM271" s="217" t="s">
        <v>358</v>
      </c>
    </row>
    <row r="272" s="2" customFormat="1">
      <c r="A272" s="40"/>
      <c r="B272" s="41"/>
      <c r="C272" s="42"/>
      <c r="D272" s="219" t="s">
        <v>136</v>
      </c>
      <c r="E272" s="42"/>
      <c r="F272" s="220" t="s">
        <v>357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136</v>
      </c>
      <c r="AU272" s="19" t="s">
        <v>82</v>
      </c>
    </row>
    <row r="273" s="2" customFormat="1" ht="21.75" customHeight="1">
      <c r="A273" s="40"/>
      <c r="B273" s="41"/>
      <c r="C273" s="258" t="s">
        <v>359</v>
      </c>
      <c r="D273" s="258" t="s">
        <v>296</v>
      </c>
      <c r="E273" s="259" t="s">
        <v>360</v>
      </c>
      <c r="F273" s="260" t="s">
        <v>361</v>
      </c>
      <c r="G273" s="261" t="s">
        <v>345</v>
      </c>
      <c r="H273" s="262">
        <v>1</v>
      </c>
      <c r="I273" s="263"/>
      <c r="J273" s="264">
        <f>ROUND(I273*H273,2)</f>
        <v>0</v>
      </c>
      <c r="K273" s="260" t="s">
        <v>257</v>
      </c>
      <c r="L273" s="265"/>
      <c r="M273" s="266" t="s">
        <v>19</v>
      </c>
      <c r="N273" s="267" t="s">
        <v>43</v>
      </c>
      <c r="O273" s="86"/>
      <c r="P273" s="215">
        <f>O273*H273</f>
        <v>0</v>
      </c>
      <c r="Q273" s="215">
        <v>0.0207</v>
      </c>
      <c r="R273" s="215">
        <f>Q273*H273</f>
        <v>0.0207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299</v>
      </c>
      <c r="AT273" s="217" t="s">
        <v>296</v>
      </c>
      <c r="AU273" s="217" t="s">
        <v>82</v>
      </c>
      <c r="AY273" s="19" t="s">
        <v>126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229</v>
      </c>
      <c r="BM273" s="217" t="s">
        <v>362</v>
      </c>
    </row>
    <row r="274" s="2" customFormat="1">
      <c r="A274" s="40"/>
      <c r="B274" s="41"/>
      <c r="C274" s="42"/>
      <c r="D274" s="219" t="s">
        <v>136</v>
      </c>
      <c r="E274" s="42"/>
      <c r="F274" s="220" t="s">
        <v>361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136</v>
      </c>
      <c r="AU274" s="19" t="s">
        <v>82</v>
      </c>
    </row>
    <row r="275" s="2" customFormat="1" ht="16.5" customHeight="1">
      <c r="A275" s="40"/>
      <c r="B275" s="41"/>
      <c r="C275" s="258" t="s">
        <v>299</v>
      </c>
      <c r="D275" s="258" t="s">
        <v>296</v>
      </c>
      <c r="E275" s="259" t="s">
        <v>363</v>
      </c>
      <c r="F275" s="260" t="s">
        <v>364</v>
      </c>
      <c r="G275" s="261" t="s">
        <v>345</v>
      </c>
      <c r="H275" s="262">
        <v>1</v>
      </c>
      <c r="I275" s="263"/>
      <c r="J275" s="264">
        <f>ROUND(I275*H275,2)</f>
        <v>0</v>
      </c>
      <c r="K275" s="260" t="s">
        <v>257</v>
      </c>
      <c r="L275" s="265"/>
      <c r="M275" s="266" t="s">
        <v>19</v>
      </c>
      <c r="N275" s="267" t="s">
        <v>43</v>
      </c>
      <c r="O275" s="86"/>
      <c r="P275" s="215">
        <f>O275*H275</f>
        <v>0</v>
      </c>
      <c r="Q275" s="215">
        <v>0.023460000000000002</v>
      </c>
      <c r="R275" s="215">
        <f>Q275*H275</f>
        <v>0.023460000000000002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299</v>
      </c>
      <c r="AT275" s="217" t="s">
        <v>296</v>
      </c>
      <c r="AU275" s="217" t="s">
        <v>82</v>
      </c>
      <c r="AY275" s="19" t="s">
        <v>126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80</v>
      </c>
      <c r="BK275" s="218">
        <f>ROUND(I275*H275,2)</f>
        <v>0</v>
      </c>
      <c r="BL275" s="19" t="s">
        <v>229</v>
      </c>
      <c r="BM275" s="217" t="s">
        <v>365</v>
      </c>
    </row>
    <row r="276" s="2" customFormat="1">
      <c r="A276" s="40"/>
      <c r="B276" s="41"/>
      <c r="C276" s="42"/>
      <c r="D276" s="219" t="s">
        <v>136</v>
      </c>
      <c r="E276" s="42"/>
      <c r="F276" s="220" t="s">
        <v>364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136</v>
      </c>
      <c r="AU276" s="19" t="s">
        <v>82</v>
      </c>
    </row>
    <row r="277" s="2" customFormat="1" ht="24.15" customHeight="1">
      <c r="A277" s="40"/>
      <c r="B277" s="41"/>
      <c r="C277" s="206" t="s">
        <v>366</v>
      </c>
      <c r="D277" s="206" t="s">
        <v>129</v>
      </c>
      <c r="E277" s="207" t="s">
        <v>367</v>
      </c>
      <c r="F277" s="208" t="s">
        <v>368</v>
      </c>
      <c r="G277" s="209" t="s">
        <v>345</v>
      </c>
      <c r="H277" s="210">
        <v>1</v>
      </c>
      <c r="I277" s="211"/>
      <c r="J277" s="212">
        <f>ROUND(I277*H277,2)</f>
        <v>0</v>
      </c>
      <c r="K277" s="208" t="s">
        <v>133</v>
      </c>
      <c r="L277" s="46"/>
      <c r="M277" s="213" t="s">
        <v>19</v>
      </c>
      <c r="N277" s="214" t="s">
        <v>43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229</v>
      </c>
      <c r="AT277" s="217" t="s">
        <v>129</v>
      </c>
      <c r="AU277" s="217" t="s">
        <v>82</v>
      </c>
      <c r="AY277" s="19" t="s">
        <v>126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229</v>
      </c>
      <c r="BM277" s="217" t="s">
        <v>369</v>
      </c>
    </row>
    <row r="278" s="2" customFormat="1">
      <c r="A278" s="40"/>
      <c r="B278" s="41"/>
      <c r="C278" s="42"/>
      <c r="D278" s="219" t="s">
        <v>136</v>
      </c>
      <c r="E278" s="42"/>
      <c r="F278" s="220" t="s">
        <v>370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136</v>
      </c>
      <c r="AU278" s="19" t="s">
        <v>82</v>
      </c>
    </row>
    <row r="279" s="2" customFormat="1">
      <c r="A279" s="40"/>
      <c r="B279" s="41"/>
      <c r="C279" s="42"/>
      <c r="D279" s="224" t="s">
        <v>138</v>
      </c>
      <c r="E279" s="42"/>
      <c r="F279" s="225" t="s">
        <v>371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138</v>
      </c>
      <c r="AU279" s="19" t="s">
        <v>82</v>
      </c>
    </row>
    <row r="280" s="2" customFormat="1" ht="24.15" customHeight="1">
      <c r="A280" s="40"/>
      <c r="B280" s="41"/>
      <c r="C280" s="258" t="s">
        <v>372</v>
      </c>
      <c r="D280" s="258" t="s">
        <v>296</v>
      </c>
      <c r="E280" s="259" t="s">
        <v>373</v>
      </c>
      <c r="F280" s="260" t="s">
        <v>374</v>
      </c>
      <c r="G280" s="261" t="s">
        <v>345</v>
      </c>
      <c r="H280" s="262">
        <v>1</v>
      </c>
      <c r="I280" s="263"/>
      <c r="J280" s="264">
        <f>ROUND(I280*H280,2)</f>
        <v>0</v>
      </c>
      <c r="K280" s="260" t="s">
        <v>257</v>
      </c>
      <c r="L280" s="265"/>
      <c r="M280" s="266" t="s">
        <v>19</v>
      </c>
      <c r="N280" s="267" t="s">
        <v>43</v>
      </c>
      <c r="O280" s="86"/>
      <c r="P280" s="215">
        <f>O280*H280</f>
        <v>0</v>
      </c>
      <c r="Q280" s="215">
        <v>0.03007</v>
      </c>
      <c r="R280" s="215">
        <f>Q280*H280</f>
        <v>0.03007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299</v>
      </c>
      <c r="AT280" s="217" t="s">
        <v>296</v>
      </c>
      <c r="AU280" s="217" t="s">
        <v>82</v>
      </c>
      <c r="AY280" s="19" t="s">
        <v>126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229</v>
      </c>
      <c r="BM280" s="217" t="s">
        <v>375</v>
      </c>
    </row>
    <row r="281" s="2" customFormat="1">
      <c r="A281" s="40"/>
      <c r="B281" s="41"/>
      <c r="C281" s="42"/>
      <c r="D281" s="219" t="s">
        <v>136</v>
      </c>
      <c r="E281" s="42"/>
      <c r="F281" s="220" t="s">
        <v>374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136</v>
      </c>
      <c r="AU281" s="19" t="s">
        <v>82</v>
      </c>
    </row>
    <row r="282" s="2" customFormat="1" ht="24.15" customHeight="1">
      <c r="A282" s="40"/>
      <c r="B282" s="41"/>
      <c r="C282" s="206" t="s">
        <v>376</v>
      </c>
      <c r="D282" s="206" t="s">
        <v>129</v>
      </c>
      <c r="E282" s="207" t="s">
        <v>377</v>
      </c>
      <c r="F282" s="208" t="s">
        <v>378</v>
      </c>
      <c r="G282" s="209" t="s">
        <v>345</v>
      </c>
      <c r="H282" s="210">
        <v>1</v>
      </c>
      <c r="I282" s="211"/>
      <c r="J282" s="212">
        <f>ROUND(I282*H282,2)</f>
        <v>0</v>
      </c>
      <c r="K282" s="208" t="s">
        <v>133</v>
      </c>
      <c r="L282" s="46"/>
      <c r="M282" s="213" t="s">
        <v>19</v>
      </c>
      <c r="N282" s="214" t="s">
        <v>43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229</v>
      </c>
      <c r="AT282" s="217" t="s">
        <v>129</v>
      </c>
      <c r="AU282" s="217" t="s">
        <v>82</v>
      </c>
      <c r="AY282" s="19" t="s">
        <v>126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80</v>
      </c>
      <c r="BK282" s="218">
        <f>ROUND(I282*H282,2)</f>
        <v>0</v>
      </c>
      <c r="BL282" s="19" t="s">
        <v>229</v>
      </c>
      <c r="BM282" s="217" t="s">
        <v>379</v>
      </c>
    </row>
    <row r="283" s="2" customFormat="1">
      <c r="A283" s="40"/>
      <c r="B283" s="41"/>
      <c r="C283" s="42"/>
      <c r="D283" s="219" t="s">
        <v>136</v>
      </c>
      <c r="E283" s="42"/>
      <c r="F283" s="220" t="s">
        <v>380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136</v>
      </c>
      <c r="AU283" s="19" t="s">
        <v>82</v>
      </c>
    </row>
    <row r="284" s="2" customFormat="1">
      <c r="A284" s="40"/>
      <c r="B284" s="41"/>
      <c r="C284" s="42"/>
      <c r="D284" s="224" t="s">
        <v>138</v>
      </c>
      <c r="E284" s="42"/>
      <c r="F284" s="225" t="s">
        <v>381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138</v>
      </c>
      <c r="AU284" s="19" t="s">
        <v>82</v>
      </c>
    </row>
    <row r="285" s="2" customFormat="1" ht="16.5" customHeight="1">
      <c r="A285" s="40"/>
      <c r="B285" s="41"/>
      <c r="C285" s="258" t="s">
        <v>382</v>
      </c>
      <c r="D285" s="258" t="s">
        <v>296</v>
      </c>
      <c r="E285" s="259" t="s">
        <v>383</v>
      </c>
      <c r="F285" s="260" t="s">
        <v>384</v>
      </c>
      <c r="G285" s="261" t="s">
        <v>345</v>
      </c>
      <c r="H285" s="262">
        <v>1</v>
      </c>
      <c r="I285" s="263"/>
      <c r="J285" s="264">
        <f>ROUND(I285*H285,2)</f>
        <v>0</v>
      </c>
      <c r="K285" s="260" t="s">
        <v>133</v>
      </c>
      <c r="L285" s="265"/>
      <c r="M285" s="266" t="s">
        <v>19</v>
      </c>
      <c r="N285" s="267" t="s">
        <v>43</v>
      </c>
      <c r="O285" s="86"/>
      <c r="P285" s="215">
        <f>O285*H285</f>
        <v>0</v>
      </c>
      <c r="Q285" s="215">
        <v>0.044999999999999998</v>
      </c>
      <c r="R285" s="215">
        <f>Q285*H285</f>
        <v>0.044999999999999998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299</v>
      </c>
      <c r="AT285" s="217" t="s">
        <v>296</v>
      </c>
      <c r="AU285" s="217" t="s">
        <v>82</v>
      </c>
      <c r="AY285" s="19" t="s">
        <v>126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229</v>
      </c>
      <c r="BM285" s="217" t="s">
        <v>385</v>
      </c>
    </row>
    <row r="286" s="2" customFormat="1">
      <c r="A286" s="40"/>
      <c r="B286" s="41"/>
      <c r="C286" s="42"/>
      <c r="D286" s="219" t="s">
        <v>136</v>
      </c>
      <c r="E286" s="42"/>
      <c r="F286" s="220" t="s">
        <v>384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136</v>
      </c>
      <c r="AU286" s="19" t="s">
        <v>82</v>
      </c>
    </row>
    <row r="287" s="13" customFormat="1">
      <c r="A287" s="13"/>
      <c r="B287" s="226"/>
      <c r="C287" s="227"/>
      <c r="D287" s="219" t="s">
        <v>164</v>
      </c>
      <c r="E287" s="228" t="s">
        <v>19</v>
      </c>
      <c r="F287" s="229" t="s">
        <v>386</v>
      </c>
      <c r="G287" s="227"/>
      <c r="H287" s="230">
        <v>1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164</v>
      </c>
      <c r="AU287" s="236" t="s">
        <v>82</v>
      </c>
      <c r="AV287" s="13" t="s">
        <v>82</v>
      </c>
      <c r="AW287" s="13" t="s">
        <v>33</v>
      </c>
      <c r="AX287" s="13" t="s">
        <v>80</v>
      </c>
      <c r="AY287" s="236" t="s">
        <v>126</v>
      </c>
    </row>
    <row r="288" s="2" customFormat="1" ht="24.15" customHeight="1">
      <c r="A288" s="40"/>
      <c r="B288" s="41"/>
      <c r="C288" s="206" t="s">
        <v>387</v>
      </c>
      <c r="D288" s="206" t="s">
        <v>129</v>
      </c>
      <c r="E288" s="207" t="s">
        <v>388</v>
      </c>
      <c r="F288" s="208" t="s">
        <v>389</v>
      </c>
      <c r="G288" s="209" t="s">
        <v>345</v>
      </c>
      <c r="H288" s="210">
        <v>3</v>
      </c>
      <c r="I288" s="211"/>
      <c r="J288" s="212">
        <f>ROUND(I288*H288,2)</f>
        <v>0</v>
      </c>
      <c r="K288" s="208" t="s">
        <v>133</v>
      </c>
      <c r="L288" s="46"/>
      <c r="M288" s="213" t="s">
        <v>19</v>
      </c>
      <c r="N288" s="214" t="s">
        <v>43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229</v>
      </c>
      <c r="AT288" s="217" t="s">
        <v>129</v>
      </c>
      <c r="AU288" s="217" t="s">
        <v>82</v>
      </c>
      <c r="AY288" s="19" t="s">
        <v>126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80</v>
      </c>
      <c r="BK288" s="218">
        <f>ROUND(I288*H288,2)</f>
        <v>0</v>
      </c>
      <c r="BL288" s="19" t="s">
        <v>229</v>
      </c>
      <c r="BM288" s="217" t="s">
        <v>390</v>
      </c>
    </row>
    <row r="289" s="2" customFormat="1">
      <c r="A289" s="40"/>
      <c r="B289" s="41"/>
      <c r="C289" s="42"/>
      <c r="D289" s="219" t="s">
        <v>136</v>
      </c>
      <c r="E289" s="42"/>
      <c r="F289" s="220" t="s">
        <v>391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136</v>
      </c>
      <c r="AU289" s="19" t="s">
        <v>82</v>
      </c>
    </row>
    <row r="290" s="2" customFormat="1">
      <c r="A290" s="40"/>
      <c r="B290" s="41"/>
      <c r="C290" s="42"/>
      <c r="D290" s="224" t="s">
        <v>138</v>
      </c>
      <c r="E290" s="42"/>
      <c r="F290" s="225" t="s">
        <v>392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138</v>
      </c>
      <c r="AU290" s="19" t="s">
        <v>82</v>
      </c>
    </row>
    <row r="291" s="2" customFormat="1" ht="16.5" customHeight="1">
      <c r="A291" s="40"/>
      <c r="B291" s="41"/>
      <c r="C291" s="258" t="s">
        <v>393</v>
      </c>
      <c r="D291" s="258" t="s">
        <v>296</v>
      </c>
      <c r="E291" s="259" t="s">
        <v>394</v>
      </c>
      <c r="F291" s="260" t="s">
        <v>395</v>
      </c>
      <c r="G291" s="261" t="s">
        <v>345</v>
      </c>
      <c r="H291" s="262">
        <v>3</v>
      </c>
      <c r="I291" s="263"/>
      <c r="J291" s="264">
        <f>ROUND(I291*H291,2)</f>
        <v>0</v>
      </c>
      <c r="K291" s="260" t="s">
        <v>257</v>
      </c>
      <c r="L291" s="265"/>
      <c r="M291" s="266" t="s">
        <v>19</v>
      </c>
      <c r="N291" s="267" t="s">
        <v>43</v>
      </c>
      <c r="O291" s="86"/>
      <c r="P291" s="215">
        <f>O291*H291</f>
        <v>0</v>
      </c>
      <c r="Q291" s="215">
        <v>0.019400000000000001</v>
      </c>
      <c r="R291" s="215">
        <f>Q291*H291</f>
        <v>0.058200000000000002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299</v>
      </c>
      <c r="AT291" s="217" t="s">
        <v>296</v>
      </c>
      <c r="AU291" s="217" t="s">
        <v>82</v>
      </c>
      <c r="AY291" s="19" t="s">
        <v>126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229</v>
      </c>
      <c r="BM291" s="217" t="s">
        <v>396</v>
      </c>
    </row>
    <row r="292" s="2" customFormat="1">
      <c r="A292" s="40"/>
      <c r="B292" s="41"/>
      <c r="C292" s="42"/>
      <c r="D292" s="219" t="s">
        <v>136</v>
      </c>
      <c r="E292" s="42"/>
      <c r="F292" s="220" t="s">
        <v>395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136</v>
      </c>
      <c r="AU292" s="19" t="s">
        <v>82</v>
      </c>
    </row>
    <row r="293" s="2" customFormat="1" ht="24.15" customHeight="1">
      <c r="A293" s="40"/>
      <c r="B293" s="41"/>
      <c r="C293" s="206" t="s">
        <v>397</v>
      </c>
      <c r="D293" s="206" t="s">
        <v>129</v>
      </c>
      <c r="E293" s="207" t="s">
        <v>398</v>
      </c>
      <c r="F293" s="208" t="s">
        <v>399</v>
      </c>
      <c r="G293" s="209" t="s">
        <v>345</v>
      </c>
      <c r="H293" s="210">
        <v>1</v>
      </c>
      <c r="I293" s="211"/>
      <c r="J293" s="212">
        <f>ROUND(I293*H293,2)</f>
        <v>0</v>
      </c>
      <c r="K293" s="208" t="s">
        <v>133</v>
      </c>
      <c r="L293" s="46"/>
      <c r="M293" s="213" t="s">
        <v>19</v>
      </c>
      <c r="N293" s="214" t="s">
        <v>43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229</v>
      </c>
      <c r="AT293" s="217" t="s">
        <v>129</v>
      </c>
      <c r="AU293" s="217" t="s">
        <v>82</v>
      </c>
      <c r="AY293" s="19" t="s">
        <v>126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229</v>
      </c>
      <c r="BM293" s="217" t="s">
        <v>400</v>
      </c>
    </row>
    <row r="294" s="2" customFormat="1">
      <c r="A294" s="40"/>
      <c r="B294" s="41"/>
      <c r="C294" s="42"/>
      <c r="D294" s="219" t="s">
        <v>136</v>
      </c>
      <c r="E294" s="42"/>
      <c r="F294" s="220" t="s">
        <v>401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136</v>
      </c>
      <c r="AU294" s="19" t="s">
        <v>82</v>
      </c>
    </row>
    <row r="295" s="2" customFormat="1">
      <c r="A295" s="40"/>
      <c r="B295" s="41"/>
      <c r="C295" s="42"/>
      <c r="D295" s="224" t="s">
        <v>138</v>
      </c>
      <c r="E295" s="42"/>
      <c r="F295" s="225" t="s">
        <v>402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138</v>
      </c>
      <c r="AU295" s="19" t="s">
        <v>82</v>
      </c>
    </row>
    <row r="296" s="2" customFormat="1" ht="21.75" customHeight="1">
      <c r="A296" s="40"/>
      <c r="B296" s="41"/>
      <c r="C296" s="258" t="s">
        <v>403</v>
      </c>
      <c r="D296" s="258" t="s">
        <v>296</v>
      </c>
      <c r="E296" s="259" t="s">
        <v>404</v>
      </c>
      <c r="F296" s="260" t="s">
        <v>405</v>
      </c>
      <c r="G296" s="261" t="s">
        <v>345</v>
      </c>
      <c r="H296" s="262">
        <v>1</v>
      </c>
      <c r="I296" s="263"/>
      <c r="J296" s="264">
        <f>ROUND(I296*H296,2)</f>
        <v>0</v>
      </c>
      <c r="K296" s="260" t="s">
        <v>257</v>
      </c>
      <c r="L296" s="265"/>
      <c r="M296" s="266" t="s">
        <v>19</v>
      </c>
      <c r="N296" s="267" t="s">
        <v>43</v>
      </c>
      <c r="O296" s="86"/>
      <c r="P296" s="215">
        <f>O296*H296</f>
        <v>0</v>
      </c>
      <c r="Q296" s="215">
        <v>0.035409999999999997</v>
      </c>
      <c r="R296" s="215">
        <f>Q296*H296</f>
        <v>0.035409999999999997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299</v>
      </c>
      <c r="AT296" s="217" t="s">
        <v>296</v>
      </c>
      <c r="AU296" s="217" t="s">
        <v>82</v>
      </c>
      <c r="AY296" s="19" t="s">
        <v>126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229</v>
      </c>
      <c r="BM296" s="217" t="s">
        <v>406</v>
      </c>
    </row>
    <row r="297" s="2" customFormat="1">
      <c r="A297" s="40"/>
      <c r="B297" s="41"/>
      <c r="C297" s="42"/>
      <c r="D297" s="219" t="s">
        <v>136</v>
      </c>
      <c r="E297" s="42"/>
      <c r="F297" s="220" t="s">
        <v>405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136</v>
      </c>
      <c r="AU297" s="19" t="s">
        <v>82</v>
      </c>
    </row>
    <row r="298" s="2" customFormat="1" ht="24.15" customHeight="1">
      <c r="A298" s="40"/>
      <c r="B298" s="41"/>
      <c r="C298" s="206" t="s">
        <v>407</v>
      </c>
      <c r="D298" s="206" t="s">
        <v>129</v>
      </c>
      <c r="E298" s="207" t="s">
        <v>408</v>
      </c>
      <c r="F298" s="208" t="s">
        <v>409</v>
      </c>
      <c r="G298" s="209" t="s">
        <v>345</v>
      </c>
      <c r="H298" s="210">
        <v>1</v>
      </c>
      <c r="I298" s="211"/>
      <c r="J298" s="212">
        <f>ROUND(I298*H298,2)</f>
        <v>0</v>
      </c>
      <c r="K298" s="208" t="s">
        <v>133</v>
      </c>
      <c r="L298" s="46"/>
      <c r="M298" s="213" t="s">
        <v>19</v>
      </c>
      <c r="N298" s="214" t="s">
        <v>43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229</v>
      </c>
      <c r="AT298" s="217" t="s">
        <v>129</v>
      </c>
      <c r="AU298" s="217" t="s">
        <v>82</v>
      </c>
      <c r="AY298" s="19" t="s">
        <v>126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229</v>
      </c>
      <c r="BM298" s="217" t="s">
        <v>410</v>
      </c>
    </row>
    <row r="299" s="2" customFormat="1">
      <c r="A299" s="40"/>
      <c r="B299" s="41"/>
      <c r="C299" s="42"/>
      <c r="D299" s="219" t="s">
        <v>136</v>
      </c>
      <c r="E299" s="42"/>
      <c r="F299" s="220" t="s">
        <v>411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136</v>
      </c>
      <c r="AU299" s="19" t="s">
        <v>82</v>
      </c>
    </row>
    <row r="300" s="2" customFormat="1">
      <c r="A300" s="40"/>
      <c r="B300" s="41"/>
      <c r="C300" s="42"/>
      <c r="D300" s="224" t="s">
        <v>138</v>
      </c>
      <c r="E300" s="42"/>
      <c r="F300" s="225" t="s">
        <v>412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138</v>
      </c>
      <c r="AU300" s="19" t="s">
        <v>82</v>
      </c>
    </row>
    <row r="301" s="2" customFormat="1" ht="24.15" customHeight="1">
      <c r="A301" s="40"/>
      <c r="B301" s="41"/>
      <c r="C301" s="258" t="s">
        <v>413</v>
      </c>
      <c r="D301" s="258" t="s">
        <v>296</v>
      </c>
      <c r="E301" s="259" t="s">
        <v>414</v>
      </c>
      <c r="F301" s="260" t="s">
        <v>415</v>
      </c>
      <c r="G301" s="261" t="s">
        <v>132</v>
      </c>
      <c r="H301" s="262">
        <v>1.8200000000000001</v>
      </c>
      <c r="I301" s="263"/>
      <c r="J301" s="264">
        <f>ROUND(I301*H301,2)</f>
        <v>0</v>
      </c>
      <c r="K301" s="260" t="s">
        <v>257</v>
      </c>
      <c r="L301" s="265"/>
      <c r="M301" s="266" t="s">
        <v>19</v>
      </c>
      <c r="N301" s="267" t="s">
        <v>43</v>
      </c>
      <c r="O301" s="86"/>
      <c r="P301" s="215">
        <f>O301*H301</f>
        <v>0</v>
      </c>
      <c r="Q301" s="215">
        <v>0.025700000000000001</v>
      </c>
      <c r="R301" s="215">
        <f>Q301*H301</f>
        <v>0.046774000000000003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299</v>
      </c>
      <c r="AT301" s="217" t="s">
        <v>296</v>
      </c>
      <c r="AU301" s="217" t="s">
        <v>82</v>
      </c>
      <c r="AY301" s="19" t="s">
        <v>126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229</v>
      </c>
      <c r="BM301" s="217" t="s">
        <v>416</v>
      </c>
    </row>
    <row r="302" s="2" customFormat="1">
      <c r="A302" s="40"/>
      <c r="B302" s="41"/>
      <c r="C302" s="42"/>
      <c r="D302" s="219" t="s">
        <v>136</v>
      </c>
      <c r="E302" s="42"/>
      <c r="F302" s="220" t="s">
        <v>415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136</v>
      </c>
      <c r="AU302" s="19" t="s">
        <v>82</v>
      </c>
    </row>
    <row r="303" s="13" customFormat="1">
      <c r="A303" s="13"/>
      <c r="B303" s="226"/>
      <c r="C303" s="227"/>
      <c r="D303" s="219" t="s">
        <v>164</v>
      </c>
      <c r="E303" s="228" t="s">
        <v>19</v>
      </c>
      <c r="F303" s="229" t="s">
        <v>417</v>
      </c>
      <c r="G303" s="227"/>
      <c r="H303" s="230">
        <v>1.8200000000000001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164</v>
      </c>
      <c r="AU303" s="236" t="s">
        <v>82</v>
      </c>
      <c r="AV303" s="13" t="s">
        <v>82</v>
      </c>
      <c r="AW303" s="13" t="s">
        <v>33</v>
      </c>
      <c r="AX303" s="13" t="s">
        <v>72</v>
      </c>
      <c r="AY303" s="236" t="s">
        <v>126</v>
      </c>
    </row>
    <row r="304" s="14" customFormat="1">
      <c r="A304" s="14"/>
      <c r="B304" s="237"/>
      <c r="C304" s="238"/>
      <c r="D304" s="219" t="s">
        <v>164</v>
      </c>
      <c r="E304" s="239" t="s">
        <v>19</v>
      </c>
      <c r="F304" s="240" t="s">
        <v>166</v>
      </c>
      <c r="G304" s="238"/>
      <c r="H304" s="241">
        <v>1.8200000000000001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164</v>
      </c>
      <c r="AU304" s="247" t="s">
        <v>82</v>
      </c>
      <c r="AV304" s="14" t="s">
        <v>134</v>
      </c>
      <c r="AW304" s="14" t="s">
        <v>33</v>
      </c>
      <c r="AX304" s="14" t="s">
        <v>80</v>
      </c>
      <c r="AY304" s="247" t="s">
        <v>126</v>
      </c>
    </row>
    <row r="305" s="2" customFormat="1" ht="24.15" customHeight="1">
      <c r="A305" s="40"/>
      <c r="B305" s="41"/>
      <c r="C305" s="206" t="s">
        <v>418</v>
      </c>
      <c r="D305" s="206" t="s">
        <v>129</v>
      </c>
      <c r="E305" s="207" t="s">
        <v>419</v>
      </c>
      <c r="F305" s="208" t="s">
        <v>420</v>
      </c>
      <c r="G305" s="209" t="s">
        <v>345</v>
      </c>
      <c r="H305" s="210">
        <v>1</v>
      </c>
      <c r="I305" s="211"/>
      <c r="J305" s="212">
        <f>ROUND(I305*H305,2)</f>
        <v>0</v>
      </c>
      <c r="K305" s="208" t="s">
        <v>133</v>
      </c>
      <c r="L305" s="46"/>
      <c r="M305" s="213" t="s">
        <v>19</v>
      </c>
      <c r="N305" s="214" t="s">
        <v>43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229</v>
      </c>
      <c r="AT305" s="217" t="s">
        <v>129</v>
      </c>
      <c r="AU305" s="217" t="s">
        <v>82</v>
      </c>
      <c r="AY305" s="19" t="s">
        <v>126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80</v>
      </c>
      <c r="BK305" s="218">
        <f>ROUND(I305*H305,2)</f>
        <v>0</v>
      </c>
      <c r="BL305" s="19" t="s">
        <v>229</v>
      </c>
      <c r="BM305" s="217" t="s">
        <v>421</v>
      </c>
    </row>
    <row r="306" s="2" customFormat="1">
      <c r="A306" s="40"/>
      <c r="B306" s="41"/>
      <c r="C306" s="42"/>
      <c r="D306" s="219" t="s">
        <v>136</v>
      </c>
      <c r="E306" s="42"/>
      <c r="F306" s="220" t="s">
        <v>422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136</v>
      </c>
      <c r="AU306" s="19" t="s">
        <v>82</v>
      </c>
    </row>
    <row r="307" s="2" customFormat="1">
      <c r="A307" s="40"/>
      <c r="B307" s="41"/>
      <c r="C307" s="42"/>
      <c r="D307" s="224" t="s">
        <v>138</v>
      </c>
      <c r="E307" s="42"/>
      <c r="F307" s="225" t="s">
        <v>423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138</v>
      </c>
      <c r="AU307" s="19" t="s">
        <v>82</v>
      </c>
    </row>
    <row r="308" s="2" customFormat="1" ht="24.15" customHeight="1">
      <c r="A308" s="40"/>
      <c r="B308" s="41"/>
      <c r="C308" s="206" t="s">
        <v>424</v>
      </c>
      <c r="D308" s="206" t="s">
        <v>129</v>
      </c>
      <c r="E308" s="207" t="s">
        <v>425</v>
      </c>
      <c r="F308" s="208" t="s">
        <v>426</v>
      </c>
      <c r="G308" s="209" t="s">
        <v>345</v>
      </c>
      <c r="H308" s="210">
        <v>1</v>
      </c>
      <c r="I308" s="211"/>
      <c r="J308" s="212">
        <f>ROUND(I308*H308,2)</f>
        <v>0</v>
      </c>
      <c r="K308" s="208" t="s">
        <v>133</v>
      </c>
      <c r="L308" s="46"/>
      <c r="M308" s="213" t="s">
        <v>19</v>
      </c>
      <c r="N308" s="214" t="s">
        <v>43</v>
      </c>
      <c r="O308" s="86"/>
      <c r="P308" s="215">
        <f>O308*H308</f>
        <v>0</v>
      </c>
      <c r="Q308" s="215">
        <v>0.00021000000000000001</v>
      </c>
      <c r="R308" s="215">
        <f>Q308*H308</f>
        <v>0.00021000000000000001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229</v>
      </c>
      <c r="AT308" s="217" t="s">
        <v>129</v>
      </c>
      <c r="AU308" s="217" t="s">
        <v>82</v>
      </c>
      <c r="AY308" s="19" t="s">
        <v>126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80</v>
      </c>
      <c r="BK308" s="218">
        <f>ROUND(I308*H308,2)</f>
        <v>0</v>
      </c>
      <c r="BL308" s="19" t="s">
        <v>229</v>
      </c>
      <c r="BM308" s="217" t="s">
        <v>427</v>
      </c>
    </row>
    <row r="309" s="2" customFormat="1">
      <c r="A309" s="40"/>
      <c r="B309" s="41"/>
      <c r="C309" s="42"/>
      <c r="D309" s="219" t="s">
        <v>136</v>
      </c>
      <c r="E309" s="42"/>
      <c r="F309" s="220" t="s">
        <v>428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136</v>
      </c>
      <c r="AU309" s="19" t="s">
        <v>82</v>
      </c>
    </row>
    <row r="310" s="2" customFormat="1">
      <c r="A310" s="40"/>
      <c r="B310" s="41"/>
      <c r="C310" s="42"/>
      <c r="D310" s="224" t="s">
        <v>138</v>
      </c>
      <c r="E310" s="42"/>
      <c r="F310" s="225" t="s">
        <v>429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138</v>
      </c>
      <c r="AU310" s="19" t="s">
        <v>82</v>
      </c>
    </row>
    <row r="311" s="2" customFormat="1" ht="24.15" customHeight="1">
      <c r="A311" s="40"/>
      <c r="B311" s="41"/>
      <c r="C311" s="206" t="s">
        <v>430</v>
      </c>
      <c r="D311" s="206" t="s">
        <v>129</v>
      </c>
      <c r="E311" s="207" t="s">
        <v>431</v>
      </c>
      <c r="F311" s="208" t="s">
        <v>432</v>
      </c>
      <c r="G311" s="209" t="s">
        <v>345</v>
      </c>
      <c r="H311" s="210">
        <v>1</v>
      </c>
      <c r="I311" s="211"/>
      <c r="J311" s="212">
        <f>ROUND(I311*H311,2)</f>
        <v>0</v>
      </c>
      <c r="K311" s="208" t="s">
        <v>133</v>
      </c>
      <c r="L311" s="46"/>
      <c r="M311" s="213" t="s">
        <v>19</v>
      </c>
      <c r="N311" s="214" t="s">
        <v>43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229</v>
      </c>
      <c r="AT311" s="217" t="s">
        <v>129</v>
      </c>
      <c r="AU311" s="217" t="s">
        <v>82</v>
      </c>
      <c r="AY311" s="19" t="s">
        <v>126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80</v>
      </c>
      <c r="BK311" s="218">
        <f>ROUND(I311*H311,2)</f>
        <v>0</v>
      </c>
      <c r="BL311" s="19" t="s">
        <v>229</v>
      </c>
      <c r="BM311" s="217" t="s">
        <v>433</v>
      </c>
    </row>
    <row r="312" s="2" customFormat="1">
      <c r="A312" s="40"/>
      <c r="B312" s="41"/>
      <c r="C312" s="42"/>
      <c r="D312" s="219" t="s">
        <v>136</v>
      </c>
      <c r="E312" s="42"/>
      <c r="F312" s="220" t="s">
        <v>434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136</v>
      </c>
      <c r="AU312" s="19" t="s">
        <v>82</v>
      </c>
    </row>
    <row r="313" s="2" customFormat="1">
      <c r="A313" s="40"/>
      <c r="B313" s="41"/>
      <c r="C313" s="42"/>
      <c r="D313" s="224" t="s">
        <v>138</v>
      </c>
      <c r="E313" s="42"/>
      <c r="F313" s="225" t="s">
        <v>435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138</v>
      </c>
      <c r="AU313" s="19" t="s">
        <v>82</v>
      </c>
    </row>
    <row r="314" s="2" customFormat="1" ht="24.15" customHeight="1">
      <c r="A314" s="40"/>
      <c r="B314" s="41"/>
      <c r="C314" s="258" t="s">
        <v>436</v>
      </c>
      <c r="D314" s="258" t="s">
        <v>296</v>
      </c>
      <c r="E314" s="259" t="s">
        <v>437</v>
      </c>
      <c r="F314" s="260" t="s">
        <v>438</v>
      </c>
      <c r="G314" s="261" t="s">
        <v>132</v>
      </c>
      <c r="H314" s="262">
        <v>1.5600000000000001</v>
      </c>
      <c r="I314" s="263"/>
      <c r="J314" s="264">
        <f>ROUND(I314*H314,2)</f>
        <v>0</v>
      </c>
      <c r="K314" s="260" t="s">
        <v>257</v>
      </c>
      <c r="L314" s="265"/>
      <c r="M314" s="266" t="s">
        <v>19</v>
      </c>
      <c r="N314" s="267" t="s">
        <v>43</v>
      </c>
      <c r="O314" s="86"/>
      <c r="P314" s="215">
        <f>O314*H314</f>
        <v>0</v>
      </c>
      <c r="Q314" s="215">
        <v>0.022950000000000002</v>
      </c>
      <c r="R314" s="215">
        <f>Q314*H314</f>
        <v>0.035802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299</v>
      </c>
      <c r="AT314" s="217" t="s">
        <v>296</v>
      </c>
      <c r="AU314" s="217" t="s">
        <v>82</v>
      </c>
      <c r="AY314" s="19" t="s">
        <v>126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80</v>
      </c>
      <c r="BK314" s="218">
        <f>ROUND(I314*H314,2)</f>
        <v>0</v>
      </c>
      <c r="BL314" s="19" t="s">
        <v>229</v>
      </c>
      <c r="BM314" s="217" t="s">
        <v>439</v>
      </c>
    </row>
    <row r="315" s="2" customFormat="1">
      <c r="A315" s="40"/>
      <c r="B315" s="41"/>
      <c r="C315" s="42"/>
      <c r="D315" s="219" t="s">
        <v>136</v>
      </c>
      <c r="E315" s="42"/>
      <c r="F315" s="220" t="s">
        <v>438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136</v>
      </c>
      <c r="AU315" s="19" t="s">
        <v>82</v>
      </c>
    </row>
    <row r="316" s="13" customFormat="1">
      <c r="A316" s="13"/>
      <c r="B316" s="226"/>
      <c r="C316" s="227"/>
      <c r="D316" s="219" t="s">
        <v>164</v>
      </c>
      <c r="E316" s="228" t="s">
        <v>19</v>
      </c>
      <c r="F316" s="229" t="s">
        <v>440</v>
      </c>
      <c r="G316" s="227"/>
      <c r="H316" s="230">
        <v>1.5600000000000001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164</v>
      </c>
      <c r="AU316" s="236" t="s">
        <v>82</v>
      </c>
      <c r="AV316" s="13" t="s">
        <v>82</v>
      </c>
      <c r="AW316" s="13" t="s">
        <v>33</v>
      </c>
      <c r="AX316" s="13" t="s">
        <v>72</v>
      </c>
      <c r="AY316" s="236" t="s">
        <v>126</v>
      </c>
    </row>
    <row r="317" s="14" customFormat="1">
      <c r="A317" s="14"/>
      <c r="B317" s="237"/>
      <c r="C317" s="238"/>
      <c r="D317" s="219" t="s">
        <v>164</v>
      </c>
      <c r="E317" s="239" t="s">
        <v>19</v>
      </c>
      <c r="F317" s="240" t="s">
        <v>166</v>
      </c>
      <c r="G317" s="238"/>
      <c r="H317" s="241">
        <v>1.5600000000000001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164</v>
      </c>
      <c r="AU317" s="247" t="s">
        <v>82</v>
      </c>
      <c r="AV317" s="14" t="s">
        <v>134</v>
      </c>
      <c r="AW317" s="14" t="s">
        <v>33</v>
      </c>
      <c r="AX317" s="14" t="s">
        <v>80</v>
      </c>
      <c r="AY317" s="247" t="s">
        <v>126</v>
      </c>
    </row>
    <row r="318" s="2" customFormat="1" ht="24.15" customHeight="1">
      <c r="A318" s="40"/>
      <c r="B318" s="41"/>
      <c r="C318" s="206" t="s">
        <v>441</v>
      </c>
      <c r="D318" s="206" t="s">
        <v>129</v>
      </c>
      <c r="E318" s="207" t="s">
        <v>442</v>
      </c>
      <c r="F318" s="208" t="s">
        <v>443</v>
      </c>
      <c r="G318" s="209" t="s">
        <v>345</v>
      </c>
      <c r="H318" s="210">
        <v>2</v>
      </c>
      <c r="I318" s="211"/>
      <c r="J318" s="212">
        <f>ROUND(I318*H318,2)</f>
        <v>0</v>
      </c>
      <c r="K318" s="208" t="s">
        <v>133</v>
      </c>
      <c r="L318" s="46"/>
      <c r="M318" s="213" t="s">
        <v>19</v>
      </c>
      <c r="N318" s="214" t="s">
        <v>43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229</v>
      </c>
      <c r="AT318" s="217" t="s">
        <v>129</v>
      </c>
      <c r="AU318" s="217" t="s">
        <v>82</v>
      </c>
      <c r="AY318" s="19" t="s">
        <v>126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80</v>
      </c>
      <c r="BK318" s="218">
        <f>ROUND(I318*H318,2)</f>
        <v>0</v>
      </c>
      <c r="BL318" s="19" t="s">
        <v>229</v>
      </c>
      <c r="BM318" s="217" t="s">
        <v>444</v>
      </c>
    </row>
    <row r="319" s="2" customFormat="1">
      <c r="A319" s="40"/>
      <c r="B319" s="41"/>
      <c r="C319" s="42"/>
      <c r="D319" s="219" t="s">
        <v>136</v>
      </c>
      <c r="E319" s="42"/>
      <c r="F319" s="220" t="s">
        <v>445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136</v>
      </c>
      <c r="AU319" s="19" t="s">
        <v>82</v>
      </c>
    </row>
    <row r="320" s="2" customFormat="1">
      <c r="A320" s="40"/>
      <c r="B320" s="41"/>
      <c r="C320" s="42"/>
      <c r="D320" s="224" t="s">
        <v>138</v>
      </c>
      <c r="E320" s="42"/>
      <c r="F320" s="225" t="s">
        <v>446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138</v>
      </c>
      <c r="AU320" s="19" t="s">
        <v>82</v>
      </c>
    </row>
    <row r="321" s="2" customFormat="1" ht="24.15" customHeight="1">
      <c r="A321" s="40"/>
      <c r="B321" s="41"/>
      <c r="C321" s="206" t="s">
        <v>447</v>
      </c>
      <c r="D321" s="206" t="s">
        <v>129</v>
      </c>
      <c r="E321" s="207" t="s">
        <v>448</v>
      </c>
      <c r="F321" s="208" t="s">
        <v>449</v>
      </c>
      <c r="G321" s="209" t="s">
        <v>345</v>
      </c>
      <c r="H321" s="210">
        <v>3</v>
      </c>
      <c r="I321" s="211"/>
      <c r="J321" s="212">
        <f>ROUND(I321*H321,2)</f>
        <v>0</v>
      </c>
      <c r="K321" s="208" t="s">
        <v>133</v>
      </c>
      <c r="L321" s="46"/>
      <c r="M321" s="213" t="s">
        <v>19</v>
      </c>
      <c r="N321" s="214" t="s">
        <v>43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229</v>
      </c>
      <c r="AT321" s="217" t="s">
        <v>129</v>
      </c>
      <c r="AU321" s="217" t="s">
        <v>82</v>
      </c>
      <c r="AY321" s="19" t="s">
        <v>126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80</v>
      </c>
      <c r="BK321" s="218">
        <f>ROUND(I321*H321,2)</f>
        <v>0</v>
      </c>
      <c r="BL321" s="19" t="s">
        <v>229</v>
      </c>
      <c r="BM321" s="217" t="s">
        <v>450</v>
      </c>
    </row>
    <row r="322" s="2" customFormat="1">
      <c r="A322" s="40"/>
      <c r="B322" s="41"/>
      <c r="C322" s="42"/>
      <c r="D322" s="219" t="s">
        <v>136</v>
      </c>
      <c r="E322" s="42"/>
      <c r="F322" s="220" t="s">
        <v>451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136</v>
      </c>
      <c r="AU322" s="19" t="s">
        <v>82</v>
      </c>
    </row>
    <row r="323" s="2" customFormat="1">
      <c r="A323" s="40"/>
      <c r="B323" s="41"/>
      <c r="C323" s="42"/>
      <c r="D323" s="224" t="s">
        <v>138</v>
      </c>
      <c r="E323" s="42"/>
      <c r="F323" s="225" t="s">
        <v>452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138</v>
      </c>
      <c r="AU323" s="19" t="s">
        <v>82</v>
      </c>
    </row>
    <row r="324" s="2" customFormat="1" ht="24.15" customHeight="1">
      <c r="A324" s="40"/>
      <c r="B324" s="41"/>
      <c r="C324" s="258" t="s">
        <v>453</v>
      </c>
      <c r="D324" s="258" t="s">
        <v>296</v>
      </c>
      <c r="E324" s="259" t="s">
        <v>454</v>
      </c>
      <c r="F324" s="260" t="s">
        <v>455</v>
      </c>
      <c r="G324" s="261" t="s">
        <v>132</v>
      </c>
      <c r="H324" s="262">
        <v>1.2</v>
      </c>
      <c r="I324" s="263"/>
      <c r="J324" s="264">
        <f>ROUND(I324*H324,2)</f>
        <v>0</v>
      </c>
      <c r="K324" s="260" t="s">
        <v>257</v>
      </c>
      <c r="L324" s="265"/>
      <c r="M324" s="266" t="s">
        <v>19</v>
      </c>
      <c r="N324" s="267" t="s">
        <v>43</v>
      </c>
      <c r="O324" s="86"/>
      <c r="P324" s="215">
        <f>O324*H324</f>
        <v>0</v>
      </c>
      <c r="Q324" s="215">
        <v>0.01652</v>
      </c>
      <c r="R324" s="215">
        <f>Q324*H324</f>
        <v>0.019823999999999998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299</v>
      </c>
      <c r="AT324" s="217" t="s">
        <v>296</v>
      </c>
      <c r="AU324" s="217" t="s">
        <v>82</v>
      </c>
      <c r="AY324" s="19" t="s">
        <v>126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80</v>
      </c>
      <c r="BK324" s="218">
        <f>ROUND(I324*H324,2)</f>
        <v>0</v>
      </c>
      <c r="BL324" s="19" t="s">
        <v>229</v>
      </c>
      <c r="BM324" s="217" t="s">
        <v>456</v>
      </c>
    </row>
    <row r="325" s="2" customFormat="1">
      <c r="A325" s="40"/>
      <c r="B325" s="41"/>
      <c r="C325" s="42"/>
      <c r="D325" s="219" t="s">
        <v>136</v>
      </c>
      <c r="E325" s="42"/>
      <c r="F325" s="220" t="s">
        <v>455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136</v>
      </c>
      <c r="AU325" s="19" t="s">
        <v>82</v>
      </c>
    </row>
    <row r="326" s="13" customFormat="1">
      <c r="A326" s="13"/>
      <c r="B326" s="226"/>
      <c r="C326" s="227"/>
      <c r="D326" s="219" t="s">
        <v>164</v>
      </c>
      <c r="E326" s="228" t="s">
        <v>19</v>
      </c>
      <c r="F326" s="229" t="s">
        <v>457</v>
      </c>
      <c r="G326" s="227"/>
      <c r="H326" s="230">
        <v>0.71999999999999997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164</v>
      </c>
      <c r="AU326" s="236" t="s">
        <v>82</v>
      </c>
      <c r="AV326" s="13" t="s">
        <v>82</v>
      </c>
      <c r="AW326" s="13" t="s">
        <v>33</v>
      </c>
      <c r="AX326" s="13" t="s">
        <v>72</v>
      </c>
      <c r="AY326" s="236" t="s">
        <v>126</v>
      </c>
    </row>
    <row r="327" s="13" customFormat="1">
      <c r="A327" s="13"/>
      <c r="B327" s="226"/>
      <c r="C327" s="227"/>
      <c r="D327" s="219" t="s">
        <v>164</v>
      </c>
      <c r="E327" s="228" t="s">
        <v>19</v>
      </c>
      <c r="F327" s="229" t="s">
        <v>458</v>
      </c>
      <c r="G327" s="227"/>
      <c r="H327" s="230">
        <v>0.47999999999999998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164</v>
      </c>
      <c r="AU327" s="236" t="s">
        <v>82</v>
      </c>
      <c r="AV327" s="13" t="s">
        <v>82</v>
      </c>
      <c r="AW327" s="13" t="s">
        <v>33</v>
      </c>
      <c r="AX327" s="13" t="s">
        <v>72</v>
      </c>
      <c r="AY327" s="236" t="s">
        <v>126</v>
      </c>
    </row>
    <row r="328" s="14" customFormat="1">
      <c r="A328" s="14"/>
      <c r="B328" s="237"/>
      <c r="C328" s="238"/>
      <c r="D328" s="219" t="s">
        <v>164</v>
      </c>
      <c r="E328" s="239" t="s">
        <v>19</v>
      </c>
      <c r="F328" s="240" t="s">
        <v>166</v>
      </c>
      <c r="G328" s="238"/>
      <c r="H328" s="241">
        <v>1.2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164</v>
      </c>
      <c r="AU328" s="247" t="s">
        <v>82</v>
      </c>
      <c r="AV328" s="14" t="s">
        <v>134</v>
      </c>
      <c r="AW328" s="14" t="s">
        <v>33</v>
      </c>
      <c r="AX328" s="14" t="s">
        <v>80</v>
      </c>
      <c r="AY328" s="247" t="s">
        <v>126</v>
      </c>
    </row>
    <row r="329" s="2" customFormat="1" ht="24.15" customHeight="1">
      <c r="A329" s="40"/>
      <c r="B329" s="41"/>
      <c r="C329" s="206" t="s">
        <v>459</v>
      </c>
      <c r="D329" s="206" t="s">
        <v>129</v>
      </c>
      <c r="E329" s="207" t="s">
        <v>460</v>
      </c>
      <c r="F329" s="208" t="s">
        <v>461</v>
      </c>
      <c r="G329" s="209" t="s">
        <v>345</v>
      </c>
      <c r="H329" s="210">
        <v>4</v>
      </c>
      <c r="I329" s="211"/>
      <c r="J329" s="212">
        <f>ROUND(I329*H329,2)</f>
        <v>0</v>
      </c>
      <c r="K329" s="208" t="s">
        <v>133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229</v>
      </c>
      <c r="AT329" s="217" t="s">
        <v>129</v>
      </c>
      <c r="AU329" s="217" t="s">
        <v>82</v>
      </c>
      <c r="AY329" s="19" t="s">
        <v>126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80</v>
      </c>
      <c r="BK329" s="218">
        <f>ROUND(I329*H329,2)</f>
        <v>0</v>
      </c>
      <c r="BL329" s="19" t="s">
        <v>229</v>
      </c>
      <c r="BM329" s="217" t="s">
        <v>462</v>
      </c>
    </row>
    <row r="330" s="2" customFormat="1">
      <c r="A330" s="40"/>
      <c r="B330" s="41"/>
      <c r="C330" s="42"/>
      <c r="D330" s="219" t="s">
        <v>136</v>
      </c>
      <c r="E330" s="42"/>
      <c r="F330" s="220" t="s">
        <v>463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136</v>
      </c>
      <c r="AU330" s="19" t="s">
        <v>82</v>
      </c>
    </row>
    <row r="331" s="2" customFormat="1">
      <c r="A331" s="40"/>
      <c r="B331" s="41"/>
      <c r="C331" s="42"/>
      <c r="D331" s="224" t="s">
        <v>138</v>
      </c>
      <c r="E331" s="42"/>
      <c r="F331" s="225" t="s">
        <v>464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138</v>
      </c>
      <c r="AU331" s="19" t="s">
        <v>82</v>
      </c>
    </row>
    <row r="332" s="2" customFormat="1" ht="21.75" customHeight="1">
      <c r="A332" s="40"/>
      <c r="B332" s="41"/>
      <c r="C332" s="206" t="s">
        <v>465</v>
      </c>
      <c r="D332" s="206" t="s">
        <v>129</v>
      </c>
      <c r="E332" s="207" t="s">
        <v>466</v>
      </c>
      <c r="F332" s="208" t="s">
        <v>467</v>
      </c>
      <c r="G332" s="209" t="s">
        <v>345</v>
      </c>
      <c r="H332" s="210">
        <v>5</v>
      </c>
      <c r="I332" s="211"/>
      <c r="J332" s="212">
        <f>ROUND(I332*H332,2)</f>
        <v>0</v>
      </c>
      <c r="K332" s="208" t="s">
        <v>133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229</v>
      </c>
      <c r="AT332" s="217" t="s">
        <v>129</v>
      </c>
      <c r="AU332" s="217" t="s">
        <v>82</v>
      </c>
      <c r="AY332" s="19" t="s">
        <v>126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229</v>
      </c>
      <c r="BM332" s="217" t="s">
        <v>468</v>
      </c>
    </row>
    <row r="333" s="2" customFormat="1">
      <c r="A333" s="40"/>
      <c r="B333" s="41"/>
      <c r="C333" s="42"/>
      <c r="D333" s="219" t="s">
        <v>136</v>
      </c>
      <c r="E333" s="42"/>
      <c r="F333" s="220" t="s">
        <v>469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136</v>
      </c>
      <c r="AU333" s="19" t="s">
        <v>82</v>
      </c>
    </row>
    <row r="334" s="2" customFormat="1">
      <c r="A334" s="40"/>
      <c r="B334" s="41"/>
      <c r="C334" s="42"/>
      <c r="D334" s="224" t="s">
        <v>138</v>
      </c>
      <c r="E334" s="42"/>
      <c r="F334" s="225" t="s">
        <v>470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138</v>
      </c>
      <c r="AU334" s="19" t="s">
        <v>82</v>
      </c>
    </row>
    <row r="335" s="2" customFormat="1" ht="21.75" customHeight="1">
      <c r="A335" s="40"/>
      <c r="B335" s="41"/>
      <c r="C335" s="206" t="s">
        <v>471</v>
      </c>
      <c r="D335" s="206" t="s">
        <v>129</v>
      </c>
      <c r="E335" s="207" t="s">
        <v>472</v>
      </c>
      <c r="F335" s="208" t="s">
        <v>473</v>
      </c>
      <c r="G335" s="209" t="s">
        <v>345</v>
      </c>
      <c r="H335" s="210">
        <v>8</v>
      </c>
      <c r="I335" s="211"/>
      <c r="J335" s="212">
        <f>ROUND(I335*H335,2)</f>
        <v>0</v>
      </c>
      <c r="K335" s="208" t="s">
        <v>133</v>
      </c>
      <c r="L335" s="46"/>
      <c r="M335" s="213" t="s">
        <v>19</v>
      </c>
      <c r="N335" s="214" t="s">
        <v>43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229</v>
      </c>
      <c r="AT335" s="217" t="s">
        <v>129</v>
      </c>
      <c r="AU335" s="217" t="s">
        <v>82</v>
      </c>
      <c r="AY335" s="19" t="s">
        <v>126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80</v>
      </c>
      <c r="BK335" s="218">
        <f>ROUND(I335*H335,2)</f>
        <v>0</v>
      </c>
      <c r="BL335" s="19" t="s">
        <v>229</v>
      </c>
      <c r="BM335" s="217" t="s">
        <v>474</v>
      </c>
    </row>
    <row r="336" s="2" customFormat="1">
      <c r="A336" s="40"/>
      <c r="B336" s="41"/>
      <c r="C336" s="42"/>
      <c r="D336" s="219" t="s">
        <v>136</v>
      </c>
      <c r="E336" s="42"/>
      <c r="F336" s="220" t="s">
        <v>475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136</v>
      </c>
      <c r="AU336" s="19" t="s">
        <v>82</v>
      </c>
    </row>
    <row r="337" s="2" customFormat="1">
      <c r="A337" s="40"/>
      <c r="B337" s="41"/>
      <c r="C337" s="42"/>
      <c r="D337" s="224" t="s">
        <v>138</v>
      </c>
      <c r="E337" s="42"/>
      <c r="F337" s="225" t="s">
        <v>476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138</v>
      </c>
      <c r="AU337" s="19" t="s">
        <v>82</v>
      </c>
    </row>
    <row r="338" s="2" customFormat="1" ht="16.5" customHeight="1">
      <c r="A338" s="40"/>
      <c r="B338" s="41"/>
      <c r="C338" s="206" t="s">
        <v>477</v>
      </c>
      <c r="D338" s="206" t="s">
        <v>129</v>
      </c>
      <c r="E338" s="207" t="s">
        <v>478</v>
      </c>
      <c r="F338" s="208" t="s">
        <v>479</v>
      </c>
      <c r="G338" s="209" t="s">
        <v>345</v>
      </c>
      <c r="H338" s="210">
        <v>5</v>
      </c>
      <c r="I338" s="211"/>
      <c r="J338" s="212">
        <f>ROUND(I338*H338,2)</f>
        <v>0</v>
      </c>
      <c r="K338" s="208" t="s">
        <v>133</v>
      </c>
      <c r="L338" s="46"/>
      <c r="M338" s="213" t="s">
        <v>19</v>
      </c>
      <c r="N338" s="214" t="s">
        <v>43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229</v>
      </c>
      <c r="AT338" s="217" t="s">
        <v>129</v>
      </c>
      <c r="AU338" s="217" t="s">
        <v>82</v>
      </c>
      <c r="AY338" s="19" t="s">
        <v>126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80</v>
      </c>
      <c r="BK338" s="218">
        <f>ROUND(I338*H338,2)</f>
        <v>0</v>
      </c>
      <c r="BL338" s="19" t="s">
        <v>229</v>
      </c>
      <c r="BM338" s="217" t="s">
        <v>480</v>
      </c>
    </row>
    <row r="339" s="2" customFormat="1">
      <c r="A339" s="40"/>
      <c r="B339" s="41"/>
      <c r="C339" s="42"/>
      <c r="D339" s="219" t="s">
        <v>136</v>
      </c>
      <c r="E339" s="42"/>
      <c r="F339" s="220" t="s">
        <v>481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136</v>
      </c>
      <c r="AU339" s="19" t="s">
        <v>82</v>
      </c>
    </row>
    <row r="340" s="2" customFormat="1">
      <c r="A340" s="40"/>
      <c r="B340" s="41"/>
      <c r="C340" s="42"/>
      <c r="D340" s="224" t="s">
        <v>138</v>
      </c>
      <c r="E340" s="42"/>
      <c r="F340" s="225" t="s">
        <v>482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138</v>
      </c>
      <c r="AU340" s="19" t="s">
        <v>82</v>
      </c>
    </row>
    <row r="341" s="2" customFormat="1" ht="16.5" customHeight="1">
      <c r="A341" s="40"/>
      <c r="B341" s="41"/>
      <c r="C341" s="258" t="s">
        <v>483</v>
      </c>
      <c r="D341" s="258" t="s">
        <v>296</v>
      </c>
      <c r="E341" s="259" t="s">
        <v>484</v>
      </c>
      <c r="F341" s="260" t="s">
        <v>485</v>
      </c>
      <c r="G341" s="261" t="s">
        <v>345</v>
      </c>
      <c r="H341" s="262">
        <v>13</v>
      </c>
      <c r="I341" s="263"/>
      <c r="J341" s="264">
        <f>ROUND(I341*H341,2)</f>
        <v>0</v>
      </c>
      <c r="K341" s="260" t="s">
        <v>257</v>
      </c>
      <c r="L341" s="265"/>
      <c r="M341" s="266" t="s">
        <v>19</v>
      </c>
      <c r="N341" s="267" t="s">
        <v>43</v>
      </c>
      <c r="O341" s="86"/>
      <c r="P341" s="215">
        <f>O341*H341</f>
        <v>0</v>
      </c>
      <c r="Q341" s="215">
        <v>5.0000000000000002E-05</v>
      </c>
      <c r="R341" s="215">
        <f>Q341*H341</f>
        <v>0.00065000000000000008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299</v>
      </c>
      <c r="AT341" s="217" t="s">
        <v>296</v>
      </c>
      <c r="AU341" s="217" t="s">
        <v>82</v>
      </c>
      <c r="AY341" s="19" t="s">
        <v>126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80</v>
      </c>
      <c r="BK341" s="218">
        <f>ROUND(I341*H341,2)</f>
        <v>0</v>
      </c>
      <c r="BL341" s="19" t="s">
        <v>229</v>
      </c>
      <c r="BM341" s="217" t="s">
        <v>486</v>
      </c>
    </row>
    <row r="342" s="2" customFormat="1">
      <c r="A342" s="40"/>
      <c r="B342" s="41"/>
      <c r="C342" s="42"/>
      <c r="D342" s="219" t="s">
        <v>136</v>
      </c>
      <c r="E342" s="42"/>
      <c r="F342" s="220" t="s">
        <v>485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136</v>
      </c>
      <c r="AU342" s="19" t="s">
        <v>82</v>
      </c>
    </row>
    <row r="343" s="2" customFormat="1" ht="16.5" customHeight="1">
      <c r="A343" s="40"/>
      <c r="B343" s="41"/>
      <c r="C343" s="206" t="s">
        <v>487</v>
      </c>
      <c r="D343" s="206" t="s">
        <v>129</v>
      </c>
      <c r="E343" s="207" t="s">
        <v>488</v>
      </c>
      <c r="F343" s="208" t="s">
        <v>489</v>
      </c>
      <c r="G343" s="209" t="s">
        <v>345</v>
      </c>
      <c r="H343" s="210">
        <v>8</v>
      </c>
      <c r="I343" s="211"/>
      <c r="J343" s="212">
        <f>ROUND(I343*H343,2)</f>
        <v>0</v>
      </c>
      <c r="K343" s="208" t="s">
        <v>133</v>
      </c>
      <c r="L343" s="46"/>
      <c r="M343" s="213" t="s">
        <v>19</v>
      </c>
      <c r="N343" s="214" t="s">
        <v>43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229</v>
      </c>
      <c r="AT343" s="217" t="s">
        <v>129</v>
      </c>
      <c r="AU343" s="217" t="s">
        <v>82</v>
      </c>
      <c r="AY343" s="19" t="s">
        <v>126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80</v>
      </c>
      <c r="BK343" s="218">
        <f>ROUND(I343*H343,2)</f>
        <v>0</v>
      </c>
      <c r="BL343" s="19" t="s">
        <v>229</v>
      </c>
      <c r="BM343" s="217" t="s">
        <v>490</v>
      </c>
    </row>
    <row r="344" s="2" customFormat="1">
      <c r="A344" s="40"/>
      <c r="B344" s="41"/>
      <c r="C344" s="42"/>
      <c r="D344" s="219" t="s">
        <v>136</v>
      </c>
      <c r="E344" s="42"/>
      <c r="F344" s="220" t="s">
        <v>491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136</v>
      </c>
      <c r="AU344" s="19" t="s">
        <v>82</v>
      </c>
    </row>
    <row r="345" s="2" customFormat="1">
      <c r="A345" s="40"/>
      <c r="B345" s="41"/>
      <c r="C345" s="42"/>
      <c r="D345" s="224" t="s">
        <v>138</v>
      </c>
      <c r="E345" s="42"/>
      <c r="F345" s="225" t="s">
        <v>492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138</v>
      </c>
      <c r="AU345" s="19" t="s">
        <v>82</v>
      </c>
    </row>
    <row r="346" s="2" customFormat="1" ht="16.5" customHeight="1">
      <c r="A346" s="40"/>
      <c r="B346" s="41"/>
      <c r="C346" s="258" t="s">
        <v>493</v>
      </c>
      <c r="D346" s="258" t="s">
        <v>296</v>
      </c>
      <c r="E346" s="259" t="s">
        <v>494</v>
      </c>
      <c r="F346" s="260" t="s">
        <v>495</v>
      </c>
      <c r="G346" s="261" t="s">
        <v>345</v>
      </c>
      <c r="H346" s="262">
        <v>8</v>
      </c>
      <c r="I346" s="263"/>
      <c r="J346" s="264">
        <f>ROUND(I346*H346,2)</f>
        <v>0</v>
      </c>
      <c r="K346" s="260" t="s">
        <v>257</v>
      </c>
      <c r="L346" s="265"/>
      <c r="M346" s="266" t="s">
        <v>19</v>
      </c>
      <c r="N346" s="267" t="s">
        <v>43</v>
      </c>
      <c r="O346" s="86"/>
      <c r="P346" s="215">
        <f>O346*H346</f>
        <v>0</v>
      </c>
      <c r="Q346" s="215">
        <v>0.00050000000000000001</v>
      </c>
      <c r="R346" s="215">
        <f>Q346*H346</f>
        <v>0.0040000000000000001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299</v>
      </c>
      <c r="AT346" s="217" t="s">
        <v>296</v>
      </c>
      <c r="AU346" s="217" t="s">
        <v>82</v>
      </c>
      <c r="AY346" s="19" t="s">
        <v>126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80</v>
      </c>
      <c r="BK346" s="218">
        <f>ROUND(I346*H346,2)</f>
        <v>0</v>
      </c>
      <c r="BL346" s="19" t="s">
        <v>229</v>
      </c>
      <c r="BM346" s="217" t="s">
        <v>496</v>
      </c>
    </row>
    <row r="347" s="2" customFormat="1">
      <c r="A347" s="40"/>
      <c r="B347" s="41"/>
      <c r="C347" s="42"/>
      <c r="D347" s="219" t="s">
        <v>136</v>
      </c>
      <c r="E347" s="42"/>
      <c r="F347" s="220" t="s">
        <v>495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136</v>
      </c>
      <c r="AU347" s="19" t="s">
        <v>82</v>
      </c>
    </row>
    <row r="348" s="2" customFormat="1" ht="16.5" customHeight="1">
      <c r="A348" s="40"/>
      <c r="B348" s="41"/>
      <c r="C348" s="206" t="s">
        <v>497</v>
      </c>
      <c r="D348" s="206" t="s">
        <v>129</v>
      </c>
      <c r="E348" s="207" t="s">
        <v>498</v>
      </c>
      <c r="F348" s="208" t="s">
        <v>499</v>
      </c>
      <c r="G348" s="209" t="s">
        <v>345</v>
      </c>
      <c r="H348" s="210">
        <v>8</v>
      </c>
      <c r="I348" s="211"/>
      <c r="J348" s="212">
        <f>ROUND(I348*H348,2)</f>
        <v>0</v>
      </c>
      <c r="K348" s="208" t="s">
        <v>133</v>
      </c>
      <c r="L348" s="46"/>
      <c r="M348" s="213" t="s">
        <v>19</v>
      </c>
      <c r="N348" s="214" t="s">
        <v>43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229</v>
      </c>
      <c r="AT348" s="217" t="s">
        <v>129</v>
      </c>
      <c r="AU348" s="217" t="s">
        <v>82</v>
      </c>
      <c r="AY348" s="19" t="s">
        <v>126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80</v>
      </c>
      <c r="BK348" s="218">
        <f>ROUND(I348*H348,2)</f>
        <v>0</v>
      </c>
      <c r="BL348" s="19" t="s">
        <v>229</v>
      </c>
      <c r="BM348" s="217" t="s">
        <v>500</v>
      </c>
    </row>
    <row r="349" s="2" customFormat="1">
      <c r="A349" s="40"/>
      <c r="B349" s="41"/>
      <c r="C349" s="42"/>
      <c r="D349" s="219" t="s">
        <v>136</v>
      </c>
      <c r="E349" s="42"/>
      <c r="F349" s="220" t="s">
        <v>501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136</v>
      </c>
      <c r="AU349" s="19" t="s">
        <v>82</v>
      </c>
    </row>
    <row r="350" s="2" customFormat="1">
      <c r="A350" s="40"/>
      <c r="B350" s="41"/>
      <c r="C350" s="42"/>
      <c r="D350" s="224" t="s">
        <v>138</v>
      </c>
      <c r="E350" s="42"/>
      <c r="F350" s="225" t="s">
        <v>502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138</v>
      </c>
      <c r="AU350" s="19" t="s">
        <v>82</v>
      </c>
    </row>
    <row r="351" s="2" customFormat="1" ht="16.5" customHeight="1">
      <c r="A351" s="40"/>
      <c r="B351" s="41"/>
      <c r="C351" s="258" t="s">
        <v>503</v>
      </c>
      <c r="D351" s="258" t="s">
        <v>296</v>
      </c>
      <c r="E351" s="259" t="s">
        <v>504</v>
      </c>
      <c r="F351" s="260" t="s">
        <v>505</v>
      </c>
      <c r="G351" s="261" t="s">
        <v>345</v>
      </c>
      <c r="H351" s="262">
        <v>8</v>
      </c>
      <c r="I351" s="263"/>
      <c r="J351" s="264">
        <f>ROUND(I351*H351,2)</f>
        <v>0</v>
      </c>
      <c r="K351" s="260" t="s">
        <v>257</v>
      </c>
      <c r="L351" s="265"/>
      <c r="M351" s="266" t="s">
        <v>19</v>
      </c>
      <c r="N351" s="267" t="s">
        <v>43</v>
      </c>
      <c r="O351" s="86"/>
      <c r="P351" s="215">
        <f>O351*H351</f>
        <v>0</v>
      </c>
      <c r="Q351" s="215">
        <v>0.0011999999999999999</v>
      </c>
      <c r="R351" s="215">
        <f>Q351*H351</f>
        <v>0.0095999999999999992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299</v>
      </c>
      <c r="AT351" s="217" t="s">
        <v>296</v>
      </c>
      <c r="AU351" s="217" t="s">
        <v>82</v>
      </c>
      <c r="AY351" s="19" t="s">
        <v>126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80</v>
      </c>
      <c r="BK351" s="218">
        <f>ROUND(I351*H351,2)</f>
        <v>0</v>
      </c>
      <c r="BL351" s="19" t="s">
        <v>229</v>
      </c>
      <c r="BM351" s="217" t="s">
        <v>506</v>
      </c>
    </row>
    <row r="352" s="2" customFormat="1">
      <c r="A352" s="40"/>
      <c r="B352" s="41"/>
      <c r="C352" s="42"/>
      <c r="D352" s="219" t="s">
        <v>136</v>
      </c>
      <c r="E352" s="42"/>
      <c r="F352" s="220" t="s">
        <v>505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136</v>
      </c>
      <c r="AU352" s="19" t="s">
        <v>82</v>
      </c>
    </row>
    <row r="353" s="2" customFormat="1" ht="24.15" customHeight="1">
      <c r="A353" s="40"/>
      <c r="B353" s="41"/>
      <c r="C353" s="206" t="s">
        <v>507</v>
      </c>
      <c r="D353" s="206" t="s">
        <v>129</v>
      </c>
      <c r="E353" s="207" t="s">
        <v>508</v>
      </c>
      <c r="F353" s="208" t="s">
        <v>509</v>
      </c>
      <c r="G353" s="209" t="s">
        <v>345</v>
      </c>
      <c r="H353" s="210">
        <v>1</v>
      </c>
      <c r="I353" s="211"/>
      <c r="J353" s="212">
        <f>ROUND(I353*H353,2)</f>
        <v>0</v>
      </c>
      <c r="K353" s="208" t="s">
        <v>133</v>
      </c>
      <c r="L353" s="46"/>
      <c r="M353" s="213" t="s">
        <v>19</v>
      </c>
      <c r="N353" s="214" t="s">
        <v>43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0.17399999999999999</v>
      </c>
      <c r="T353" s="216">
        <f>S353*H353</f>
        <v>0.17399999999999999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229</v>
      </c>
      <c r="AT353" s="217" t="s">
        <v>129</v>
      </c>
      <c r="AU353" s="217" t="s">
        <v>82</v>
      </c>
      <c r="AY353" s="19" t="s">
        <v>126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80</v>
      </c>
      <c r="BK353" s="218">
        <f>ROUND(I353*H353,2)</f>
        <v>0</v>
      </c>
      <c r="BL353" s="19" t="s">
        <v>229</v>
      </c>
      <c r="BM353" s="217" t="s">
        <v>510</v>
      </c>
    </row>
    <row r="354" s="2" customFormat="1">
      <c r="A354" s="40"/>
      <c r="B354" s="41"/>
      <c r="C354" s="42"/>
      <c r="D354" s="219" t="s">
        <v>136</v>
      </c>
      <c r="E354" s="42"/>
      <c r="F354" s="220" t="s">
        <v>511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136</v>
      </c>
      <c r="AU354" s="19" t="s">
        <v>82</v>
      </c>
    </row>
    <row r="355" s="2" customFormat="1">
      <c r="A355" s="40"/>
      <c r="B355" s="41"/>
      <c r="C355" s="42"/>
      <c r="D355" s="224" t="s">
        <v>138</v>
      </c>
      <c r="E355" s="42"/>
      <c r="F355" s="225" t="s">
        <v>512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138</v>
      </c>
      <c r="AU355" s="19" t="s">
        <v>82</v>
      </c>
    </row>
    <row r="356" s="2" customFormat="1" ht="24.15" customHeight="1">
      <c r="A356" s="40"/>
      <c r="B356" s="41"/>
      <c r="C356" s="206" t="s">
        <v>513</v>
      </c>
      <c r="D356" s="206" t="s">
        <v>129</v>
      </c>
      <c r="E356" s="207" t="s">
        <v>514</v>
      </c>
      <c r="F356" s="208" t="s">
        <v>515</v>
      </c>
      <c r="G356" s="209" t="s">
        <v>324</v>
      </c>
      <c r="H356" s="268"/>
      <c r="I356" s="211"/>
      <c r="J356" s="212">
        <f>ROUND(I356*H356,2)</f>
        <v>0</v>
      </c>
      <c r="K356" s="208" t="s">
        <v>133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229</v>
      </c>
      <c r="AT356" s="217" t="s">
        <v>129</v>
      </c>
      <c r="AU356" s="217" t="s">
        <v>82</v>
      </c>
      <c r="AY356" s="19" t="s">
        <v>126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80</v>
      </c>
      <c r="BK356" s="218">
        <f>ROUND(I356*H356,2)</f>
        <v>0</v>
      </c>
      <c r="BL356" s="19" t="s">
        <v>229</v>
      </c>
      <c r="BM356" s="217" t="s">
        <v>516</v>
      </c>
    </row>
    <row r="357" s="2" customFormat="1">
      <c r="A357" s="40"/>
      <c r="B357" s="41"/>
      <c r="C357" s="42"/>
      <c r="D357" s="219" t="s">
        <v>136</v>
      </c>
      <c r="E357" s="42"/>
      <c r="F357" s="220" t="s">
        <v>517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136</v>
      </c>
      <c r="AU357" s="19" t="s">
        <v>82</v>
      </c>
    </row>
    <row r="358" s="2" customFormat="1">
      <c r="A358" s="40"/>
      <c r="B358" s="41"/>
      <c r="C358" s="42"/>
      <c r="D358" s="224" t="s">
        <v>138</v>
      </c>
      <c r="E358" s="42"/>
      <c r="F358" s="225" t="s">
        <v>518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138</v>
      </c>
      <c r="AU358" s="19" t="s">
        <v>82</v>
      </c>
    </row>
    <row r="359" s="12" customFormat="1" ht="22.8" customHeight="1">
      <c r="A359" s="12"/>
      <c r="B359" s="190"/>
      <c r="C359" s="191"/>
      <c r="D359" s="192" t="s">
        <v>71</v>
      </c>
      <c r="E359" s="204" t="s">
        <v>519</v>
      </c>
      <c r="F359" s="204" t="s">
        <v>520</v>
      </c>
      <c r="G359" s="191"/>
      <c r="H359" s="191"/>
      <c r="I359" s="194"/>
      <c r="J359" s="205">
        <f>BK359</f>
        <v>0</v>
      </c>
      <c r="K359" s="191"/>
      <c r="L359" s="196"/>
      <c r="M359" s="197"/>
      <c r="N359" s="198"/>
      <c r="O359" s="198"/>
      <c r="P359" s="199">
        <f>SUM(P360:P366)</f>
        <v>0</v>
      </c>
      <c r="Q359" s="198"/>
      <c r="R359" s="199">
        <f>SUM(R360:R366)</f>
        <v>0</v>
      </c>
      <c r="S359" s="198"/>
      <c r="T359" s="200">
        <f>SUM(T360:T366)</f>
        <v>1.9889999999999999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1" t="s">
        <v>82</v>
      </c>
      <c r="AT359" s="202" t="s">
        <v>71</v>
      </c>
      <c r="AU359" s="202" t="s">
        <v>80</v>
      </c>
      <c r="AY359" s="201" t="s">
        <v>126</v>
      </c>
      <c r="BK359" s="203">
        <f>SUM(BK360:BK366)</f>
        <v>0</v>
      </c>
    </row>
    <row r="360" s="2" customFormat="1" ht="16.5" customHeight="1">
      <c r="A360" s="40"/>
      <c r="B360" s="41"/>
      <c r="C360" s="206" t="s">
        <v>521</v>
      </c>
      <c r="D360" s="206" t="s">
        <v>129</v>
      </c>
      <c r="E360" s="207" t="s">
        <v>522</v>
      </c>
      <c r="F360" s="208" t="s">
        <v>523</v>
      </c>
      <c r="G360" s="209" t="s">
        <v>228</v>
      </c>
      <c r="H360" s="210">
        <v>221</v>
      </c>
      <c r="I360" s="211"/>
      <c r="J360" s="212">
        <f>ROUND(I360*H360,2)</f>
        <v>0</v>
      </c>
      <c r="K360" s="208" t="s">
        <v>257</v>
      </c>
      <c r="L360" s="46"/>
      <c r="M360" s="213" t="s">
        <v>19</v>
      </c>
      <c r="N360" s="214" t="s">
        <v>43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0.0089999999999999993</v>
      </c>
      <c r="T360" s="216">
        <f>S360*H360</f>
        <v>1.9889999999999999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229</v>
      </c>
      <c r="AT360" s="217" t="s">
        <v>129</v>
      </c>
      <c r="AU360" s="217" t="s">
        <v>82</v>
      </c>
      <c r="AY360" s="19" t="s">
        <v>126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80</v>
      </c>
      <c r="BK360" s="218">
        <f>ROUND(I360*H360,2)</f>
        <v>0</v>
      </c>
      <c r="BL360" s="19" t="s">
        <v>229</v>
      </c>
      <c r="BM360" s="217" t="s">
        <v>524</v>
      </c>
    </row>
    <row r="361" s="2" customFormat="1">
      <c r="A361" s="40"/>
      <c r="B361" s="41"/>
      <c r="C361" s="42"/>
      <c r="D361" s="219" t="s">
        <v>136</v>
      </c>
      <c r="E361" s="42"/>
      <c r="F361" s="220" t="s">
        <v>523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136</v>
      </c>
      <c r="AU361" s="19" t="s">
        <v>82</v>
      </c>
    </row>
    <row r="362" s="13" customFormat="1">
      <c r="A362" s="13"/>
      <c r="B362" s="226"/>
      <c r="C362" s="227"/>
      <c r="D362" s="219" t="s">
        <v>164</v>
      </c>
      <c r="E362" s="228" t="s">
        <v>19</v>
      </c>
      <c r="F362" s="229" t="s">
        <v>525</v>
      </c>
      <c r="G362" s="227"/>
      <c r="H362" s="230">
        <v>221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164</v>
      </c>
      <c r="AU362" s="236" t="s">
        <v>82</v>
      </c>
      <c r="AV362" s="13" t="s">
        <v>82</v>
      </c>
      <c r="AW362" s="13" t="s">
        <v>33</v>
      </c>
      <c r="AX362" s="13" t="s">
        <v>72</v>
      </c>
      <c r="AY362" s="236" t="s">
        <v>126</v>
      </c>
    </row>
    <row r="363" s="14" customFormat="1">
      <c r="A363" s="14"/>
      <c r="B363" s="237"/>
      <c r="C363" s="238"/>
      <c r="D363" s="219" t="s">
        <v>164</v>
      </c>
      <c r="E363" s="239" t="s">
        <v>19</v>
      </c>
      <c r="F363" s="240" t="s">
        <v>166</v>
      </c>
      <c r="G363" s="238"/>
      <c r="H363" s="241">
        <v>221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164</v>
      </c>
      <c r="AU363" s="247" t="s">
        <v>82</v>
      </c>
      <c r="AV363" s="14" t="s">
        <v>134</v>
      </c>
      <c r="AW363" s="14" t="s">
        <v>33</v>
      </c>
      <c r="AX363" s="14" t="s">
        <v>80</v>
      </c>
      <c r="AY363" s="247" t="s">
        <v>126</v>
      </c>
    </row>
    <row r="364" s="2" customFormat="1" ht="33" customHeight="1">
      <c r="A364" s="40"/>
      <c r="B364" s="41"/>
      <c r="C364" s="206" t="s">
        <v>526</v>
      </c>
      <c r="D364" s="206" t="s">
        <v>129</v>
      </c>
      <c r="E364" s="207" t="s">
        <v>527</v>
      </c>
      <c r="F364" s="208" t="s">
        <v>528</v>
      </c>
      <c r="G364" s="209" t="s">
        <v>324</v>
      </c>
      <c r="H364" s="268"/>
      <c r="I364" s="211"/>
      <c r="J364" s="212">
        <f>ROUND(I364*H364,2)</f>
        <v>0</v>
      </c>
      <c r="K364" s="208" t="s">
        <v>133</v>
      </c>
      <c r="L364" s="46"/>
      <c r="M364" s="213" t="s">
        <v>19</v>
      </c>
      <c r="N364" s="214" t="s">
        <v>43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229</v>
      </c>
      <c r="AT364" s="217" t="s">
        <v>129</v>
      </c>
      <c r="AU364" s="217" t="s">
        <v>82</v>
      </c>
      <c r="AY364" s="19" t="s">
        <v>126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80</v>
      </c>
      <c r="BK364" s="218">
        <f>ROUND(I364*H364,2)</f>
        <v>0</v>
      </c>
      <c r="BL364" s="19" t="s">
        <v>229</v>
      </c>
      <c r="BM364" s="217" t="s">
        <v>529</v>
      </c>
    </row>
    <row r="365" s="2" customFormat="1">
      <c r="A365" s="40"/>
      <c r="B365" s="41"/>
      <c r="C365" s="42"/>
      <c r="D365" s="219" t="s">
        <v>136</v>
      </c>
      <c r="E365" s="42"/>
      <c r="F365" s="220" t="s">
        <v>530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136</v>
      </c>
      <c r="AU365" s="19" t="s">
        <v>82</v>
      </c>
    </row>
    <row r="366" s="2" customFormat="1">
      <c r="A366" s="40"/>
      <c r="B366" s="41"/>
      <c r="C366" s="42"/>
      <c r="D366" s="224" t="s">
        <v>138</v>
      </c>
      <c r="E366" s="42"/>
      <c r="F366" s="225" t="s">
        <v>531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138</v>
      </c>
      <c r="AU366" s="19" t="s">
        <v>82</v>
      </c>
    </row>
    <row r="367" s="12" customFormat="1" ht="22.8" customHeight="1">
      <c r="A367" s="12"/>
      <c r="B367" s="190"/>
      <c r="C367" s="191"/>
      <c r="D367" s="192" t="s">
        <v>71</v>
      </c>
      <c r="E367" s="204" t="s">
        <v>532</v>
      </c>
      <c r="F367" s="204" t="s">
        <v>533</v>
      </c>
      <c r="G367" s="191"/>
      <c r="H367" s="191"/>
      <c r="I367" s="194"/>
      <c r="J367" s="205">
        <f>BK367</f>
        <v>0</v>
      </c>
      <c r="K367" s="191"/>
      <c r="L367" s="196"/>
      <c r="M367" s="197"/>
      <c r="N367" s="198"/>
      <c r="O367" s="198"/>
      <c r="P367" s="199">
        <f>SUM(P368:P515)</f>
        <v>0</v>
      </c>
      <c r="Q367" s="198"/>
      <c r="R367" s="199">
        <f>SUM(R368:R515)</f>
        <v>11.019200419999999</v>
      </c>
      <c r="S367" s="198"/>
      <c r="T367" s="200">
        <f>SUM(T368:T515)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1" t="s">
        <v>82</v>
      </c>
      <c r="AT367" s="202" t="s">
        <v>71</v>
      </c>
      <c r="AU367" s="202" t="s">
        <v>80</v>
      </c>
      <c r="AY367" s="201" t="s">
        <v>126</v>
      </c>
      <c r="BK367" s="203">
        <f>SUM(BK368:BK515)</f>
        <v>0</v>
      </c>
    </row>
    <row r="368" s="2" customFormat="1" ht="16.5" customHeight="1">
      <c r="A368" s="40"/>
      <c r="B368" s="41"/>
      <c r="C368" s="206" t="s">
        <v>534</v>
      </c>
      <c r="D368" s="206" t="s">
        <v>129</v>
      </c>
      <c r="E368" s="207" t="s">
        <v>535</v>
      </c>
      <c r="F368" s="208" t="s">
        <v>536</v>
      </c>
      <c r="G368" s="209" t="s">
        <v>132</v>
      </c>
      <c r="H368" s="210">
        <v>202.03</v>
      </c>
      <c r="I368" s="211"/>
      <c r="J368" s="212">
        <f>ROUND(I368*H368,2)</f>
        <v>0</v>
      </c>
      <c r="K368" s="208" t="s">
        <v>133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229</v>
      </c>
      <c r="AT368" s="217" t="s">
        <v>129</v>
      </c>
      <c r="AU368" s="217" t="s">
        <v>82</v>
      </c>
      <c r="AY368" s="19" t="s">
        <v>126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229</v>
      </c>
      <c r="BM368" s="217" t="s">
        <v>537</v>
      </c>
    </row>
    <row r="369" s="2" customFormat="1">
      <c r="A369" s="40"/>
      <c r="B369" s="41"/>
      <c r="C369" s="42"/>
      <c r="D369" s="219" t="s">
        <v>136</v>
      </c>
      <c r="E369" s="42"/>
      <c r="F369" s="220" t="s">
        <v>538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136</v>
      </c>
      <c r="AU369" s="19" t="s">
        <v>82</v>
      </c>
    </row>
    <row r="370" s="2" customFormat="1">
      <c r="A370" s="40"/>
      <c r="B370" s="41"/>
      <c r="C370" s="42"/>
      <c r="D370" s="224" t="s">
        <v>138</v>
      </c>
      <c r="E370" s="42"/>
      <c r="F370" s="225" t="s">
        <v>539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138</v>
      </c>
      <c r="AU370" s="19" t="s">
        <v>82</v>
      </c>
    </row>
    <row r="371" s="13" customFormat="1">
      <c r="A371" s="13"/>
      <c r="B371" s="226"/>
      <c r="C371" s="227"/>
      <c r="D371" s="219" t="s">
        <v>164</v>
      </c>
      <c r="E371" s="228" t="s">
        <v>19</v>
      </c>
      <c r="F371" s="229" t="s">
        <v>273</v>
      </c>
      <c r="G371" s="227"/>
      <c r="H371" s="230">
        <v>4.0599999999999996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164</v>
      </c>
      <c r="AU371" s="236" t="s">
        <v>82</v>
      </c>
      <c r="AV371" s="13" t="s">
        <v>82</v>
      </c>
      <c r="AW371" s="13" t="s">
        <v>33</v>
      </c>
      <c r="AX371" s="13" t="s">
        <v>72</v>
      </c>
      <c r="AY371" s="236" t="s">
        <v>126</v>
      </c>
    </row>
    <row r="372" s="13" customFormat="1">
      <c r="A372" s="13"/>
      <c r="B372" s="226"/>
      <c r="C372" s="227"/>
      <c r="D372" s="219" t="s">
        <v>164</v>
      </c>
      <c r="E372" s="228" t="s">
        <v>19</v>
      </c>
      <c r="F372" s="229" t="s">
        <v>274</v>
      </c>
      <c r="G372" s="227"/>
      <c r="H372" s="230">
        <v>4.6399999999999997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164</v>
      </c>
      <c r="AU372" s="236" t="s">
        <v>82</v>
      </c>
      <c r="AV372" s="13" t="s">
        <v>82</v>
      </c>
      <c r="AW372" s="13" t="s">
        <v>33</v>
      </c>
      <c r="AX372" s="13" t="s">
        <v>72</v>
      </c>
      <c r="AY372" s="236" t="s">
        <v>126</v>
      </c>
    </row>
    <row r="373" s="13" customFormat="1">
      <c r="A373" s="13"/>
      <c r="B373" s="226"/>
      <c r="C373" s="227"/>
      <c r="D373" s="219" t="s">
        <v>164</v>
      </c>
      <c r="E373" s="228" t="s">
        <v>19</v>
      </c>
      <c r="F373" s="229" t="s">
        <v>275</v>
      </c>
      <c r="G373" s="227"/>
      <c r="H373" s="230">
        <v>27.449999999999999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164</v>
      </c>
      <c r="AU373" s="236" t="s">
        <v>82</v>
      </c>
      <c r="AV373" s="13" t="s">
        <v>82</v>
      </c>
      <c r="AW373" s="13" t="s">
        <v>33</v>
      </c>
      <c r="AX373" s="13" t="s">
        <v>72</v>
      </c>
      <c r="AY373" s="236" t="s">
        <v>126</v>
      </c>
    </row>
    <row r="374" s="13" customFormat="1">
      <c r="A374" s="13"/>
      <c r="B374" s="226"/>
      <c r="C374" s="227"/>
      <c r="D374" s="219" t="s">
        <v>164</v>
      </c>
      <c r="E374" s="228" t="s">
        <v>19</v>
      </c>
      <c r="F374" s="229" t="s">
        <v>276</v>
      </c>
      <c r="G374" s="227"/>
      <c r="H374" s="230">
        <v>8.6999999999999993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164</v>
      </c>
      <c r="AU374" s="236" t="s">
        <v>82</v>
      </c>
      <c r="AV374" s="13" t="s">
        <v>82</v>
      </c>
      <c r="AW374" s="13" t="s">
        <v>33</v>
      </c>
      <c r="AX374" s="13" t="s">
        <v>72</v>
      </c>
      <c r="AY374" s="236" t="s">
        <v>126</v>
      </c>
    </row>
    <row r="375" s="13" customFormat="1">
      <c r="A375" s="13"/>
      <c r="B375" s="226"/>
      <c r="C375" s="227"/>
      <c r="D375" s="219" t="s">
        <v>164</v>
      </c>
      <c r="E375" s="228" t="s">
        <v>19</v>
      </c>
      <c r="F375" s="229" t="s">
        <v>277</v>
      </c>
      <c r="G375" s="227"/>
      <c r="H375" s="230">
        <v>65.25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164</v>
      </c>
      <c r="AU375" s="236" t="s">
        <v>82</v>
      </c>
      <c r="AV375" s="13" t="s">
        <v>82</v>
      </c>
      <c r="AW375" s="13" t="s">
        <v>33</v>
      </c>
      <c r="AX375" s="13" t="s">
        <v>72</v>
      </c>
      <c r="AY375" s="236" t="s">
        <v>126</v>
      </c>
    </row>
    <row r="376" s="13" customFormat="1">
      <c r="A376" s="13"/>
      <c r="B376" s="226"/>
      <c r="C376" s="227"/>
      <c r="D376" s="219" t="s">
        <v>164</v>
      </c>
      <c r="E376" s="228" t="s">
        <v>19</v>
      </c>
      <c r="F376" s="229" t="s">
        <v>278</v>
      </c>
      <c r="G376" s="227"/>
      <c r="H376" s="230">
        <v>8.6999999999999993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164</v>
      </c>
      <c r="AU376" s="236" t="s">
        <v>82</v>
      </c>
      <c r="AV376" s="13" t="s">
        <v>82</v>
      </c>
      <c r="AW376" s="13" t="s">
        <v>33</v>
      </c>
      <c r="AX376" s="13" t="s">
        <v>72</v>
      </c>
      <c r="AY376" s="236" t="s">
        <v>126</v>
      </c>
    </row>
    <row r="377" s="13" customFormat="1">
      <c r="A377" s="13"/>
      <c r="B377" s="226"/>
      <c r="C377" s="227"/>
      <c r="D377" s="219" t="s">
        <v>164</v>
      </c>
      <c r="E377" s="228" t="s">
        <v>19</v>
      </c>
      <c r="F377" s="229" t="s">
        <v>279</v>
      </c>
      <c r="G377" s="227"/>
      <c r="H377" s="230">
        <v>62.060000000000002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164</v>
      </c>
      <c r="AU377" s="236" t="s">
        <v>82</v>
      </c>
      <c r="AV377" s="13" t="s">
        <v>82</v>
      </c>
      <c r="AW377" s="13" t="s">
        <v>33</v>
      </c>
      <c r="AX377" s="13" t="s">
        <v>72</v>
      </c>
      <c r="AY377" s="236" t="s">
        <v>126</v>
      </c>
    </row>
    <row r="378" s="13" customFormat="1">
      <c r="A378" s="13"/>
      <c r="B378" s="226"/>
      <c r="C378" s="227"/>
      <c r="D378" s="219" t="s">
        <v>164</v>
      </c>
      <c r="E378" s="228" t="s">
        <v>19</v>
      </c>
      <c r="F378" s="229" t="s">
        <v>280</v>
      </c>
      <c r="G378" s="227"/>
      <c r="H378" s="230">
        <v>1.69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164</v>
      </c>
      <c r="AU378" s="236" t="s">
        <v>82</v>
      </c>
      <c r="AV378" s="13" t="s">
        <v>82</v>
      </c>
      <c r="AW378" s="13" t="s">
        <v>33</v>
      </c>
      <c r="AX378" s="13" t="s">
        <v>72</v>
      </c>
      <c r="AY378" s="236" t="s">
        <v>126</v>
      </c>
    </row>
    <row r="379" s="13" customFormat="1">
      <c r="A379" s="13"/>
      <c r="B379" s="226"/>
      <c r="C379" s="227"/>
      <c r="D379" s="219" t="s">
        <v>164</v>
      </c>
      <c r="E379" s="228" t="s">
        <v>19</v>
      </c>
      <c r="F379" s="229" t="s">
        <v>540</v>
      </c>
      <c r="G379" s="227"/>
      <c r="H379" s="230">
        <v>19.48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164</v>
      </c>
      <c r="AU379" s="236" t="s">
        <v>82</v>
      </c>
      <c r="AV379" s="13" t="s">
        <v>82</v>
      </c>
      <c r="AW379" s="13" t="s">
        <v>33</v>
      </c>
      <c r="AX379" s="13" t="s">
        <v>72</v>
      </c>
      <c r="AY379" s="236" t="s">
        <v>126</v>
      </c>
    </row>
    <row r="380" s="14" customFormat="1">
      <c r="A380" s="14"/>
      <c r="B380" s="237"/>
      <c r="C380" s="238"/>
      <c r="D380" s="219" t="s">
        <v>164</v>
      </c>
      <c r="E380" s="239" t="s">
        <v>19</v>
      </c>
      <c r="F380" s="240" t="s">
        <v>166</v>
      </c>
      <c r="G380" s="238"/>
      <c r="H380" s="241">
        <v>202.03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164</v>
      </c>
      <c r="AU380" s="247" t="s">
        <v>82</v>
      </c>
      <c r="AV380" s="14" t="s">
        <v>134</v>
      </c>
      <c r="AW380" s="14" t="s">
        <v>33</v>
      </c>
      <c r="AX380" s="14" t="s">
        <v>80</v>
      </c>
      <c r="AY380" s="247" t="s">
        <v>126</v>
      </c>
    </row>
    <row r="381" s="2" customFormat="1" ht="16.5" customHeight="1">
      <c r="A381" s="40"/>
      <c r="B381" s="41"/>
      <c r="C381" s="206" t="s">
        <v>541</v>
      </c>
      <c r="D381" s="206" t="s">
        <v>129</v>
      </c>
      <c r="E381" s="207" t="s">
        <v>542</v>
      </c>
      <c r="F381" s="208" t="s">
        <v>543</v>
      </c>
      <c r="G381" s="209" t="s">
        <v>132</v>
      </c>
      <c r="H381" s="210">
        <v>29.568000000000001</v>
      </c>
      <c r="I381" s="211"/>
      <c r="J381" s="212">
        <f>ROUND(I381*H381,2)</f>
        <v>0</v>
      </c>
      <c r="K381" s="208" t="s">
        <v>133</v>
      </c>
      <c r="L381" s="46"/>
      <c r="M381" s="213" t="s">
        <v>19</v>
      </c>
      <c r="N381" s="214" t="s">
        <v>43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229</v>
      </c>
      <c r="AT381" s="217" t="s">
        <v>129</v>
      </c>
      <c r="AU381" s="217" t="s">
        <v>82</v>
      </c>
      <c r="AY381" s="19" t="s">
        <v>126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80</v>
      </c>
      <c r="BK381" s="218">
        <f>ROUND(I381*H381,2)</f>
        <v>0</v>
      </c>
      <c r="BL381" s="19" t="s">
        <v>229</v>
      </c>
      <c r="BM381" s="217" t="s">
        <v>544</v>
      </c>
    </row>
    <row r="382" s="2" customFormat="1">
      <c r="A382" s="40"/>
      <c r="B382" s="41"/>
      <c r="C382" s="42"/>
      <c r="D382" s="219" t="s">
        <v>136</v>
      </c>
      <c r="E382" s="42"/>
      <c r="F382" s="220" t="s">
        <v>545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136</v>
      </c>
      <c r="AU382" s="19" t="s">
        <v>82</v>
      </c>
    </row>
    <row r="383" s="2" customFormat="1">
      <c r="A383" s="40"/>
      <c r="B383" s="41"/>
      <c r="C383" s="42"/>
      <c r="D383" s="224" t="s">
        <v>138</v>
      </c>
      <c r="E383" s="42"/>
      <c r="F383" s="225" t="s">
        <v>546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138</v>
      </c>
      <c r="AU383" s="19" t="s">
        <v>82</v>
      </c>
    </row>
    <row r="384" s="13" customFormat="1">
      <c r="A384" s="13"/>
      <c r="B384" s="226"/>
      <c r="C384" s="227"/>
      <c r="D384" s="219" t="s">
        <v>164</v>
      </c>
      <c r="E384" s="228" t="s">
        <v>19</v>
      </c>
      <c r="F384" s="229" t="s">
        <v>547</v>
      </c>
      <c r="G384" s="227"/>
      <c r="H384" s="230">
        <v>29.568000000000001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164</v>
      </c>
      <c r="AU384" s="236" t="s">
        <v>82</v>
      </c>
      <c r="AV384" s="13" t="s">
        <v>82</v>
      </c>
      <c r="AW384" s="13" t="s">
        <v>33</v>
      </c>
      <c r="AX384" s="13" t="s">
        <v>72</v>
      </c>
      <c r="AY384" s="236" t="s">
        <v>126</v>
      </c>
    </row>
    <row r="385" s="14" customFormat="1">
      <c r="A385" s="14"/>
      <c r="B385" s="237"/>
      <c r="C385" s="238"/>
      <c r="D385" s="219" t="s">
        <v>164</v>
      </c>
      <c r="E385" s="239" t="s">
        <v>19</v>
      </c>
      <c r="F385" s="240" t="s">
        <v>166</v>
      </c>
      <c r="G385" s="238"/>
      <c r="H385" s="241">
        <v>29.568000000000001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164</v>
      </c>
      <c r="AU385" s="247" t="s">
        <v>82</v>
      </c>
      <c r="AV385" s="14" t="s">
        <v>134</v>
      </c>
      <c r="AW385" s="14" t="s">
        <v>33</v>
      </c>
      <c r="AX385" s="14" t="s">
        <v>80</v>
      </c>
      <c r="AY385" s="247" t="s">
        <v>126</v>
      </c>
    </row>
    <row r="386" s="2" customFormat="1" ht="16.5" customHeight="1">
      <c r="A386" s="40"/>
      <c r="B386" s="41"/>
      <c r="C386" s="206" t="s">
        <v>548</v>
      </c>
      <c r="D386" s="206" t="s">
        <v>129</v>
      </c>
      <c r="E386" s="207" t="s">
        <v>549</v>
      </c>
      <c r="F386" s="208" t="s">
        <v>550</v>
      </c>
      <c r="G386" s="209" t="s">
        <v>132</v>
      </c>
      <c r="H386" s="210">
        <v>231.59800000000001</v>
      </c>
      <c r="I386" s="211"/>
      <c r="J386" s="212">
        <f>ROUND(I386*H386,2)</f>
        <v>0</v>
      </c>
      <c r="K386" s="208" t="s">
        <v>133</v>
      </c>
      <c r="L386" s="46"/>
      <c r="M386" s="213" t="s">
        <v>19</v>
      </c>
      <c r="N386" s="214" t="s">
        <v>43</v>
      </c>
      <c r="O386" s="86"/>
      <c r="P386" s="215">
        <f>O386*H386</f>
        <v>0</v>
      </c>
      <c r="Q386" s="215">
        <v>0.00029999999999999997</v>
      </c>
      <c r="R386" s="215">
        <f>Q386*H386</f>
        <v>0.069479399999999997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229</v>
      </c>
      <c r="AT386" s="217" t="s">
        <v>129</v>
      </c>
      <c r="AU386" s="217" t="s">
        <v>82</v>
      </c>
      <c r="AY386" s="19" t="s">
        <v>126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80</v>
      </c>
      <c r="BK386" s="218">
        <f>ROUND(I386*H386,2)</f>
        <v>0</v>
      </c>
      <c r="BL386" s="19" t="s">
        <v>229</v>
      </c>
      <c r="BM386" s="217" t="s">
        <v>551</v>
      </c>
    </row>
    <row r="387" s="2" customFormat="1">
      <c r="A387" s="40"/>
      <c r="B387" s="41"/>
      <c r="C387" s="42"/>
      <c r="D387" s="219" t="s">
        <v>136</v>
      </c>
      <c r="E387" s="42"/>
      <c r="F387" s="220" t="s">
        <v>552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136</v>
      </c>
      <c r="AU387" s="19" t="s">
        <v>82</v>
      </c>
    </row>
    <row r="388" s="2" customFormat="1">
      <c r="A388" s="40"/>
      <c r="B388" s="41"/>
      <c r="C388" s="42"/>
      <c r="D388" s="224" t="s">
        <v>138</v>
      </c>
      <c r="E388" s="42"/>
      <c r="F388" s="225" t="s">
        <v>553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138</v>
      </c>
      <c r="AU388" s="19" t="s">
        <v>82</v>
      </c>
    </row>
    <row r="389" s="13" customFormat="1">
      <c r="A389" s="13"/>
      <c r="B389" s="226"/>
      <c r="C389" s="227"/>
      <c r="D389" s="219" t="s">
        <v>164</v>
      </c>
      <c r="E389" s="228" t="s">
        <v>19</v>
      </c>
      <c r="F389" s="229" t="s">
        <v>273</v>
      </c>
      <c r="G389" s="227"/>
      <c r="H389" s="230">
        <v>4.0599999999999996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164</v>
      </c>
      <c r="AU389" s="236" t="s">
        <v>82</v>
      </c>
      <c r="AV389" s="13" t="s">
        <v>82</v>
      </c>
      <c r="AW389" s="13" t="s">
        <v>33</v>
      </c>
      <c r="AX389" s="13" t="s">
        <v>72</v>
      </c>
      <c r="AY389" s="236" t="s">
        <v>126</v>
      </c>
    </row>
    <row r="390" s="13" customFormat="1">
      <c r="A390" s="13"/>
      <c r="B390" s="226"/>
      <c r="C390" s="227"/>
      <c r="D390" s="219" t="s">
        <v>164</v>
      </c>
      <c r="E390" s="228" t="s">
        <v>19</v>
      </c>
      <c r="F390" s="229" t="s">
        <v>274</v>
      </c>
      <c r="G390" s="227"/>
      <c r="H390" s="230">
        <v>4.6399999999999997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164</v>
      </c>
      <c r="AU390" s="236" t="s">
        <v>82</v>
      </c>
      <c r="AV390" s="13" t="s">
        <v>82</v>
      </c>
      <c r="AW390" s="13" t="s">
        <v>33</v>
      </c>
      <c r="AX390" s="13" t="s">
        <v>72</v>
      </c>
      <c r="AY390" s="236" t="s">
        <v>126</v>
      </c>
    </row>
    <row r="391" s="13" customFormat="1">
      <c r="A391" s="13"/>
      <c r="B391" s="226"/>
      <c r="C391" s="227"/>
      <c r="D391" s="219" t="s">
        <v>164</v>
      </c>
      <c r="E391" s="228" t="s">
        <v>19</v>
      </c>
      <c r="F391" s="229" t="s">
        <v>275</v>
      </c>
      <c r="G391" s="227"/>
      <c r="H391" s="230">
        <v>27.449999999999999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164</v>
      </c>
      <c r="AU391" s="236" t="s">
        <v>82</v>
      </c>
      <c r="AV391" s="13" t="s">
        <v>82</v>
      </c>
      <c r="AW391" s="13" t="s">
        <v>33</v>
      </c>
      <c r="AX391" s="13" t="s">
        <v>72</v>
      </c>
      <c r="AY391" s="236" t="s">
        <v>126</v>
      </c>
    </row>
    <row r="392" s="13" customFormat="1">
      <c r="A392" s="13"/>
      <c r="B392" s="226"/>
      <c r="C392" s="227"/>
      <c r="D392" s="219" t="s">
        <v>164</v>
      </c>
      <c r="E392" s="228" t="s">
        <v>19</v>
      </c>
      <c r="F392" s="229" t="s">
        <v>276</v>
      </c>
      <c r="G392" s="227"/>
      <c r="H392" s="230">
        <v>8.6999999999999993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164</v>
      </c>
      <c r="AU392" s="236" t="s">
        <v>82</v>
      </c>
      <c r="AV392" s="13" t="s">
        <v>82</v>
      </c>
      <c r="AW392" s="13" t="s">
        <v>33</v>
      </c>
      <c r="AX392" s="13" t="s">
        <v>72</v>
      </c>
      <c r="AY392" s="236" t="s">
        <v>126</v>
      </c>
    </row>
    <row r="393" s="13" customFormat="1">
      <c r="A393" s="13"/>
      <c r="B393" s="226"/>
      <c r="C393" s="227"/>
      <c r="D393" s="219" t="s">
        <v>164</v>
      </c>
      <c r="E393" s="228" t="s">
        <v>19</v>
      </c>
      <c r="F393" s="229" t="s">
        <v>277</v>
      </c>
      <c r="G393" s="227"/>
      <c r="H393" s="230">
        <v>65.25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164</v>
      </c>
      <c r="AU393" s="236" t="s">
        <v>82</v>
      </c>
      <c r="AV393" s="13" t="s">
        <v>82</v>
      </c>
      <c r="AW393" s="13" t="s">
        <v>33</v>
      </c>
      <c r="AX393" s="13" t="s">
        <v>72</v>
      </c>
      <c r="AY393" s="236" t="s">
        <v>126</v>
      </c>
    </row>
    <row r="394" s="13" customFormat="1">
      <c r="A394" s="13"/>
      <c r="B394" s="226"/>
      <c r="C394" s="227"/>
      <c r="D394" s="219" t="s">
        <v>164</v>
      </c>
      <c r="E394" s="228" t="s">
        <v>19</v>
      </c>
      <c r="F394" s="229" t="s">
        <v>278</v>
      </c>
      <c r="G394" s="227"/>
      <c r="H394" s="230">
        <v>8.6999999999999993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164</v>
      </c>
      <c r="AU394" s="236" t="s">
        <v>82</v>
      </c>
      <c r="AV394" s="13" t="s">
        <v>82</v>
      </c>
      <c r="AW394" s="13" t="s">
        <v>33</v>
      </c>
      <c r="AX394" s="13" t="s">
        <v>72</v>
      </c>
      <c r="AY394" s="236" t="s">
        <v>126</v>
      </c>
    </row>
    <row r="395" s="13" customFormat="1">
      <c r="A395" s="13"/>
      <c r="B395" s="226"/>
      <c r="C395" s="227"/>
      <c r="D395" s="219" t="s">
        <v>164</v>
      </c>
      <c r="E395" s="228" t="s">
        <v>19</v>
      </c>
      <c r="F395" s="229" t="s">
        <v>279</v>
      </c>
      <c r="G395" s="227"/>
      <c r="H395" s="230">
        <v>62.060000000000002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164</v>
      </c>
      <c r="AU395" s="236" t="s">
        <v>82</v>
      </c>
      <c r="AV395" s="13" t="s">
        <v>82</v>
      </c>
      <c r="AW395" s="13" t="s">
        <v>33</v>
      </c>
      <c r="AX395" s="13" t="s">
        <v>72</v>
      </c>
      <c r="AY395" s="236" t="s">
        <v>126</v>
      </c>
    </row>
    <row r="396" s="13" customFormat="1">
      <c r="A396" s="13"/>
      <c r="B396" s="226"/>
      <c r="C396" s="227"/>
      <c r="D396" s="219" t="s">
        <v>164</v>
      </c>
      <c r="E396" s="228" t="s">
        <v>19</v>
      </c>
      <c r="F396" s="229" t="s">
        <v>280</v>
      </c>
      <c r="G396" s="227"/>
      <c r="H396" s="230">
        <v>1.69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164</v>
      </c>
      <c r="AU396" s="236" t="s">
        <v>82</v>
      </c>
      <c r="AV396" s="13" t="s">
        <v>82</v>
      </c>
      <c r="AW396" s="13" t="s">
        <v>33</v>
      </c>
      <c r="AX396" s="13" t="s">
        <v>72</v>
      </c>
      <c r="AY396" s="236" t="s">
        <v>126</v>
      </c>
    </row>
    <row r="397" s="13" customFormat="1">
      <c r="A397" s="13"/>
      <c r="B397" s="226"/>
      <c r="C397" s="227"/>
      <c r="D397" s="219" t="s">
        <v>164</v>
      </c>
      <c r="E397" s="228" t="s">
        <v>19</v>
      </c>
      <c r="F397" s="229" t="s">
        <v>547</v>
      </c>
      <c r="G397" s="227"/>
      <c r="H397" s="230">
        <v>29.568000000000001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164</v>
      </c>
      <c r="AU397" s="236" t="s">
        <v>82</v>
      </c>
      <c r="AV397" s="13" t="s">
        <v>82</v>
      </c>
      <c r="AW397" s="13" t="s">
        <v>33</v>
      </c>
      <c r="AX397" s="13" t="s">
        <v>72</v>
      </c>
      <c r="AY397" s="236" t="s">
        <v>126</v>
      </c>
    </row>
    <row r="398" s="13" customFormat="1">
      <c r="A398" s="13"/>
      <c r="B398" s="226"/>
      <c r="C398" s="227"/>
      <c r="D398" s="219" t="s">
        <v>164</v>
      </c>
      <c r="E398" s="228" t="s">
        <v>19</v>
      </c>
      <c r="F398" s="229" t="s">
        <v>540</v>
      </c>
      <c r="G398" s="227"/>
      <c r="H398" s="230">
        <v>19.48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164</v>
      </c>
      <c r="AU398" s="236" t="s">
        <v>82</v>
      </c>
      <c r="AV398" s="13" t="s">
        <v>82</v>
      </c>
      <c r="AW398" s="13" t="s">
        <v>33</v>
      </c>
      <c r="AX398" s="13" t="s">
        <v>72</v>
      </c>
      <c r="AY398" s="236" t="s">
        <v>126</v>
      </c>
    </row>
    <row r="399" s="14" customFormat="1">
      <c r="A399" s="14"/>
      <c r="B399" s="237"/>
      <c r="C399" s="238"/>
      <c r="D399" s="219" t="s">
        <v>164</v>
      </c>
      <c r="E399" s="239" t="s">
        <v>19</v>
      </c>
      <c r="F399" s="240" t="s">
        <v>166</v>
      </c>
      <c r="G399" s="238"/>
      <c r="H399" s="241">
        <v>231.59800000000001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164</v>
      </c>
      <c r="AU399" s="247" t="s">
        <v>82</v>
      </c>
      <c r="AV399" s="14" t="s">
        <v>134</v>
      </c>
      <c r="AW399" s="14" t="s">
        <v>33</v>
      </c>
      <c r="AX399" s="14" t="s">
        <v>80</v>
      </c>
      <c r="AY399" s="247" t="s">
        <v>126</v>
      </c>
    </row>
    <row r="400" s="2" customFormat="1" ht="24.15" customHeight="1">
      <c r="A400" s="40"/>
      <c r="B400" s="41"/>
      <c r="C400" s="206" t="s">
        <v>554</v>
      </c>
      <c r="D400" s="206" t="s">
        <v>129</v>
      </c>
      <c r="E400" s="207" t="s">
        <v>555</v>
      </c>
      <c r="F400" s="208" t="s">
        <v>556</v>
      </c>
      <c r="G400" s="209" t="s">
        <v>132</v>
      </c>
      <c r="H400" s="210">
        <v>202.03</v>
      </c>
      <c r="I400" s="211"/>
      <c r="J400" s="212">
        <f>ROUND(I400*H400,2)</f>
        <v>0</v>
      </c>
      <c r="K400" s="208" t="s">
        <v>133</v>
      </c>
      <c r="L400" s="46"/>
      <c r="M400" s="213" t="s">
        <v>19</v>
      </c>
      <c r="N400" s="214" t="s">
        <v>43</v>
      </c>
      <c r="O400" s="86"/>
      <c r="P400" s="215">
        <f>O400*H400</f>
        <v>0</v>
      </c>
      <c r="Q400" s="215">
        <v>0</v>
      </c>
      <c r="R400" s="215">
        <f>Q400*H400</f>
        <v>0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229</v>
      </c>
      <c r="AT400" s="217" t="s">
        <v>129</v>
      </c>
      <c r="AU400" s="217" t="s">
        <v>82</v>
      </c>
      <c r="AY400" s="19" t="s">
        <v>126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80</v>
      </c>
      <c r="BK400" s="218">
        <f>ROUND(I400*H400,2)</f>
        <v>0</v>
      </c>
      <c r="BL400" s="19" t="s">
        <v>229</v>
      </c>
      <c r="BM400" s="217" t="s">
        <v>557</v>
      </c>
    </row>
    <row r="401" s="2" customFormat="1">
      <c r="A401" s="40"/>
      <c r="B401" s="41"/>
      <c r="C401" s="42"/>
      <c r="D401" s="219" t="s">
        <v>136</v>
      </c>
      <c r="E401" s="42"/>
      <c r="F401" s="220" t="s">
        <v>558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136</v>
      </c>
      <c r="AU401" s="19" t="s">
        <v>82</v>
      </c>
    </row>
    <row r="402" s="2" customFormat="1">
      <c r="A402" s="40"/>
      <c r="B402" s="41"/>
      <c r="C402" s="42"/>
      <c r="D402" s="224" t="s">
        <v>138</v>
      </c>
      <c r="E402" s="42"/>
      <c r="F402" s="225" t="s">
        <v>559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138</v>
      </c>
      <c r="AU402" s="19" t="s">
        <v>82</v>
      </c>
    </row>
    <row r="403" s="13" customFormat="1">
      <c r="A403" s="13"/>
      <c r="B403" s="226"/>
      <c r="C403" s="227"/>
      <c r="D403" s="219" t="s">
        <v>164</v>
      </c>
      <c r="E403" s="228" t="s">
        <v>19</v>
      </c>
      <c r="F403" s="229" t="s">
        <v>273</v>
      </c>
      <c r="G403" s="227"/>
      <c r="H403" s="230">
        <v>4.0599999999999996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164</v>
      </c>
      <c r="AU403" s="236" t="s">
        <v>82</v>
      </c>
      <c r="AV403" s="13" t="s">
        <v>82</v>
      </c>
      <c r="AW403" s="13" t="s">
        <v>33</v>
      </c>
      <c r="AX403" s="13" t="s">
        <v>72</v>
      </c>
      <c r="AY403" s="236" t="s">
        <v>126</v>
      </c>
    </row>
    <row r="404" s="13" customFormat="1">
      <c r="A404" s="13"/>
      <c r="B404" s="226"/>
      <c r="C404" s="227"/>
      <c r="D404" s="219" t="s">
        <v>164</v>
      </c>
      <c r="E404" s="228" t="s">
        <v>19</v>
      </c>
      <c r="F404" s="229" t="s">
        <v>274</v>
      </c>
      <c r="G404" s="227"/>
      <c r="H404" s="230">
        <v>4.6399999999999997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164</v>
      </c>
      <c r="AU404" s="236" t="s">
        <v>82</v>
      </c>
      <c r="AV404" s="13" t="s">
        <v>82</v>
      </c>
      <c r="AW404" s="13" t="s">
        <v>33</v>
      </c>
      <c r="AX404" s="13" t="s">
        <v>72</v>
      </c>
      <c r="AY404" s="236" t="s">
        <v>126</v>
      </c>
    </row>
    <row r="405" s="13" customFormat="1">
      <c r="A405" s="13"/>
      <c r="B405" s="226"/>
      <c r="C405" s="227"/>
      <c r="D405" s="219" t="s">
        <v>164</v>
      </c>
      <c r="E405" s="228" t="s">
        <v>19</v>
      </c>
      <c r="F405" s="229" t="s">
        <v>275</v>
      </c>
      <c r="G405" s="227"/>
      <c r="H405" s="230">
        <v>27.449999999999999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164</v>
      </c>
      <c r="AU405" s="236" t="s">
        <v>82</v>
      </c>
      <c r="AV405" s="13" t="s">
        <v>82</v>
      </c>
      <c r="AW405" s="13" t="s">
        <v>33</v>
      </c>
      <c r="AX405" s="13" t="s">
        <v>72</v>
      </c>
      <c r="AY405" s="236" t="s">
        <v>126</v>
      </c>
    </row>
    <row r="406" s="13" customFormat="1">
      <c r="A406" s="13"/>
      <c r="B406" s="226"/>
      <c r="C406" s="227"/>
      <c r="D406" s="219" t="s">
        <v>164</v>
      </c>
      <c r="E406" s="228" t="s">
        <v>19</v>
      </c>
      <c r="F406" s="229" t="s">
        <v>276</v>
      </c>
      <c r="G406" s="227"/>
      <c r="H406" s="230">
        <v>8.6999999999999993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164</v>
      </c>
      <c r="AU406" s="236" t="s">
        <v>82</v>
      </c>
      <c r="AV406" s="13" t="s">
        <v>82</v>
      </c>
      <c r="AW406" s="13" t="s">
        <v>33</v>
      </c>
      <c r="AX406" s="13" t="s">
        <v>72</v>
      </c>
      <c r="AY406" s="236" t="s">
        <v>126</v>
      </c>
    </row>
    <row r="407" s="13" customFormat="1">
      <c r="A407" s="13"/>
      <c r="B407" s="226"/>
      <c r="C407" s="227"/>
      <c r="D407" s="219" t="s">
        <v>164</v>
      </c>
      <c r="E407" s="228" t="s">
        <v>19</v>
      </c>
      <c r="F407" s="229" t="s">
        <v>277</v>
      </c>
      <c r="G407" s="227"/>
      <c r="H407" s="230">
        <v>65.25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164</v>
      </c>
      <c r="AU407" s="236" t="s">
        <v>82</v>
      </c>
      <c r="AV407" s="13" t="s">
        <v>82</v>
      </c>
      <c r="AW407" s="13" t="s">
        <v>33</v>
      </c>
      <c r="AX407" s="13" t="s">
        <v>72</v>
      </c>
      <c r="AY407" s="236" t="s">
        <v>126</v>
      </c>
    </row>
    <row r="408" s="13" customFormat="1">
      <c r="A408" s="13"/>
      <c r="B408" s="226"/>
      <c r="C408" s="227"/>
      <c r="D408" s="219" t="s">
        <v>164</v>
      </c>
      <c r="E408" s="228" t="s">
        <v>19</v>
      </c>
      <c r="F408" s="229" t="s">
        <v>278</v>
      </c>
      <c r="G408" s="227"/>
      <c r="H408" s="230">
        <v>8.6999999999999993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164</v>
      </c>
      <c r="AU408" s="236" t="s">
        <v>82</v>
      </c>
      <c r="AV408" s="13" t="s">
        <v>82</v>
      </c>
      <c r="AW408" s="13" t="s">
        <v>33</v>
      </c>
      <c r="AX408" s="13" t="s">
        <v>72</v>
      </c>
      <c r="AY408" s="236" t="s">
        <v>126</v>
      </c>
    </row>
    <row r="409" s="13" customFormat="1">
      <c r="A409" s="13"/>
      <c r="B409" s="226"/>
      <c r="C409" s="227"/>
      <c r="D409" s="219" t="s">
        <v>164</v>
      </c>
      <c r="E409" s="228" t="s">
        <v>19</v>
      </c>
      <c r="F409" s="229" t="s">
        <v>279</v>
      </c>
      <c r="G409" s="227"/>
      <c r="H409" s="230">
        <v>62.060000000000002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164</v>
      </c>
      <c r="AU409" s="236" t="s">
        <v>82</v>
      </c>
      <c r="AV409" s="13" t="s">
        <v>82</v>
      </c>
      <c r="AW409" s="13" t="s">
        <v>33</v>
      </c>
      <c r="AX409" s="13" t="s">
        <v>72</v>
      </c>
      <c r="AY409" s="236" t="s">
        <v>126</v>
      </c>
    </row>
    <row r="410" s="13" customFormat="1">
      <c r="A410" s="13"/>
      <c r="B410" s="226"/>
      <c r="C410" s="227"/>
      <c r="D410" s="219" t="s">
        <v>164</v>
      </c>
      <c r="E410" s="228" t="s">
        <v>19</v>
      </c>
      <c r="F410" s="229" t="s">
        <v>280</v>
      </c>
      <c r="G410" s="227"/>
      <c r="H410" s="230">
        <v>1.69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164</v>
      </c>
      <c r="AU410" s="236" t="s">
        <v>82</v>
      </c>
      <c r="AV410" s="13" t="s">
        <v>82</v>
      </c>
      <c r="AW410" s="13" t="s">
        <v>33</v>
      </c>
      <c r="AX410" s="13" t="s">
        <v>72</v>
      </c>
      <c r="AY410" s="236" t="s">
        <v>126</v>
      </c>
    </row>
    <row r="411" s="13" customFormat="1">
      <c r="A411" s="13"/>
      <c r="B411" s="226"/>
      <c r="C411" s="227"/>
      <c r="D411" s="219" t="s">
        <v>164</v>
      </c>
      <c r="E411" s="228" t="s">
        <v>19</v>
      </c>
      <c r="F411" s="229" t="s">
        <v>540</v>
      </c>
      <c r="G411" s="227"/>
      <c r="H411" s="230">
        <v>19.48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164</v>
      </c>
      <c r="AU411" s="236" t="s">
        <v>82</v>
      </c>
      <c r="AV411" s="13" t="s">
        <v>82</v>
      </c>
      <c r="AW411" s="13" t="s">
        <v>33</v>
      </c>
      <c r="AX411" s="13" t="s">
        <v>72</v>
      </c>
      <c r="AY411" s="236" t="s">
        <v>126</v>
      </c>
    </row>
    <row r="412" s="14" customFormat="1">
      <c r="A412" s="14"/>
      <c r="B412" s="237"/>
      <c r="C412" s="238"/>
      <c r="D412" s="219" t="s">
        <v>164</v>
      </c>
      <c r="E412" s="239" t="s">
        <v>19</v>
      </c>
      <c r="F412" s="240" t="s">
        <v>166</v>
      </c>
      <c r="G412" s="238"/>
      <c r="H412" s="241">
        <v>202.03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164</v>
      </c>
      <c r="AU412" s="247" t="s">
        <v>82</v>
      </c>
      <c r="AV412" s="14" t="s">
        <v>134</v>
      </c>
      <c r="AW412" s="14" t="s">
        <v>33</v>
      </c>
      <c r="AX412" s="14" t="s">
        <v>80</v>
      </c>
      <c r="AY412" s="247" t="s">
        <v>126</v>
      </c>
    </row>
    <row r="413" s="2" customFormat="1" ht="33" customHeight="1">
      <c r="A413" s="40"/>
      <c r="B413" s="41"/>
      <c r="C413" s="206" t="s">
        <v>560</v>
      </c>
      <c r="D413" s="206" t="s">
        <v>129</v>
      </c>
      <c r="E413" s="207" t="s">
        <v>561</v>
      </c>
      <c r="F413" s="208" t="s">
        <v>562</v>
      </c>
      <c r="G413" s="209" t="s">
        <v>132</v>
      </c>
      <c r="H413" s="210">
        <v>29.568000000000001</v>
      </c>
      <c r="I413" s="211"/>
      <c r="J413" s="212">
        <f>ROUND(I413*H413,2)</f>
        <v>0</v>
      </c>
      <c r="K413" s="208" t="s">
        <v>133</v>
      </c>
      <c r="L413" s="46"/>
      <c r="M413" s="213" t="s">
        <v>19</v>
      </c>
      <c r="N413" s="214" t="s">
        <v>43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229</v>
      </c>
      <c r="AT413" s="217" t="s">
        <v>129</v>
      </c>
      <c r="AU413" s="217" t="s">
        <v>82</v>
      </c>
      <c r="AY413" s="19" t="s">
        <v>126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80</v>
      </c>
      <c r="BK413" s="218">
        <f>ROUND(I413*H413,2)</f>
        <v>0</v>
      </c>
      <c r="BL413" s="19" t="s">
        <v>229</v>
      </c>
      <c r="BM413" s="217" t="s">
        <v>563</v>
      </c>
    </row>
    <row r="414" s="2" customFormat="1">
      <c r="A414" s="40"/>
      <c r="B414" s="41"/>
      <c r="C414" s="42"/>
      <c r="D414" s="219" t="s">
        <v>136</v>
      </c>
      <c r="E414" s="42"/>
      <c r="F414" s="220" t="s">
        <v>564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136</v>
      </c>
      <c r="AU414" s="19" t="s">
        <v>82</v>
      </c>
    </row>
    <row r="415" s="2" customFormat="1">
      <c r="A415" s="40"/>
      <c r="B415" s="41"/>
      <c r="C415" s="42"/>
      <c r="D415" s="224" t="s">
        <v>138</v>
      </c>
      <c r="E415" s="42"/>
      <c r="F415" s="225" t="s">
        <v>565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138</v>
      </c>
      <c r="AU415" s="19" t="s">
        <v>82</v>
      </c>
    </row>
    <row r="416" s="13" customFormat="1">
      <c r="A416" s="13"/>
      <c r="B416" s="226"/>
      <c r="C416" s="227"/>
      <c r="D416" s="219" t="s">
        <v>164</v>
      </c>
      <c r="E416" s="228" t="s">
        <v>19</v>
      </c>
      <c r="F416" s="229" t="s">
        <v>547</v>
      </c>
      <c r="G416" s="227"/>
      <c r="H416" s="230">
        <v>29.568000000000001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164</v>
      </c>
      <c r="AU416" s="236" t="s">
        <v>82</v>
      </c>
      <c r="AV416" s="13" t="s">
        <v>82</v>
      </c>
      <c r="AW416" s="13" t="s">
        <v>33</v>
      </c>
      <c r="AX416" s="13" t="s">
        <v>72</v>
      </c>
      <c r="AY416" s="236" t="s">
        <v>126</v>
      </c>
    </row>
    <row r="417" s="14" customFormat="1">
      <c r="A417" s="14"/>
      <c r="B417" s="237"/>
      <c r="C417" s="238"/>
      <c r="D417" s="219" t="s">
        <v>164</v>
      </c>
      <c r="E417" s="239" t="s">
        <v>19</v>
      </c>
      <c r="F417" s="240" t="s">
        <v>166</v>
      </c>
      <c r="G417" s="238"/>
      <c r="H417" s="241">
        <v>29.568000000000001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164</v>
      </c>
      <c r="AU417" s="247" t="s">
        <v>82</v>
      </c>
      <c r="AV417" s="14" t="s">
        <v>134</v>
      </c>
      <c r="AW417" s="14" t="s">
        <v>33</v>
      </c>
      <c r="AX417" s="14" t="s">
        <v>80</v>
      </c>
      <c r="AY417" s="247" t="s">
        <v>126</v>
      </c>
    </row>
    <row r="418" s="2" customFormat="1" ht="24.15" customHeight="1">
      <c r="A418" s="40"/>
      <c r="B418" s="41"/>
      <c r="C418" s="206" t="s">
        <v>566</v>
      </c>
      <c r="D418" s="206" t="s">
        <v>129</v>
      </c>
      <c r="E418" s="207" t="s">
        <v>567</v>
      </c>
      <c r="F418" s="208" t="s">
        <v>568</v>
      </c>
      <c r="G418" s="209" t="s">
        <v>132</v>
      </c>
      <c r="H418" s="210">
        <v>202.03</v>
      </c>
      <c r="I418" s="211"/>
      <c r="J418" s="212">
        <f>ROUND(I418*H418,2)</f>
        <v>0</v>
      </c>
      <c r="K418" s="208" t="s">
        <v>133</v>
      </c>
      <c r="L418" s="46"/>
      <c r="M418" s="213" t="s">
        <v>19</v>
      </c>
      <c r="N418" s="214" t="s">
        <v>43</v>
      </c>
      <c r="O418" s="86"/>
      <c r="P418" s="215">
        <f>O418*H418</f>
        <v>0</v>
      </c>
      <c r="Q418" s="215">
        <v>0.012</v>
      </c>
      <c r="R418" s="215">
        <f>Q418*H418</f>
        <v>2.4243600000000001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229</v>
      </c>
      <c r="AT418" s="217" t="s">
        <v>129</v>
      </c>
      <c r="AU418" s="217" t="s">
        <v>82</v>
      </c>
      <c r="AY418" s="19" t="s">
        <v>126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80</v>
      </c>
      <c r="BK418" s="218">
        <f>ROUND(I418*H418,2)</f>
        <v>0</v>
      </c>
      <c r="BL418" s="19" t="s">
        <v>229</v>
      </c>
      <c r="BM418" s="217" t="s">
        <v>569</v>
      </c>
    </row>
    <row r="419" s="2" customFormat="1">
      <c r="A419" s="40"/>
      <c r="B419" s="41"/>
      <c r="C419" s="42"/>
      <c r="D419" s="219" t="s">
        <v>136</v>
      </c>
      <c r="E419" s="42"/>
      <c r="F419" s="220" t="s">
        <v>570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136</v>
      </c>
      <c r="AU419" s="19" t="s">
        <v>82</v>
      </c>
    </row>
    <row r="420" s="2" customFormat="1">
      <c r="A420" s="40"/>
      <c r="B420" s="41"/>
      <c r="C420" s="42"/>
      <c r="D420" s="224" t="s">
        <v>138</v>
      </c>
      <c r="E420" s="42"/>
      <c r="F420" s="225" t="s">
        <v>571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138</v>
      </c>
      <c r="AU420" s="19" t="s">
        <v>82</v>
      </c>
    </row>
    <row r="421" s="13" customFormat="1">
      <c r="A421" s="13"/>
      <c r="B421" s="226"/>
      <c r="C421" s="227"/>
      <c r="D421" s="219" t="s">
        <v>164</v>
      </c>
      <c r="E421" s="228" t="s">
        <v>19</v>
      </c>
      <c r="F421" s="229" t="s">
        <v>273</v>
      </c>
      <c r="G421" s="227"/>
      <c r="H421" s="230">
        <v>4.0599999999999996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164</v>
      </c>
      <c r="AU421" s="236" t="s">
        <v>82</v>
      </c>
      <c r="AV421" s="13" t="s">
        <v>82</v>
      </c>
      <c r="AW421" s="13" t="s">
        <v>33</v>
      </c>
      <c r="AX421" s="13" t="s">
        <v>72</v>
      </c>
      <c r="AY421" s="236" t="s">
        <v>126</v>
      </c>
    </row>
    <row r="422" s="13" customFormat="1">
      <c r="A422" s="13"/>
      <c r="B422" s="226"/>
      <c r="C422" s="227"/>
      <c r="D422" s="219" t="s">
        <v>164</v>
      </c>
      <c r="E422" s="228" t="s">
        <v>19</v>
      </c>
      <c r="F422" s="229" t="s">
        <v>274</v>
      </c>
      <c r="G422" s="227"/>
      <c r="H422" s="230">
        <v>4.6399999999999997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164</v>
      </c>
      <c r="AU422" s="236" t="s">
        <v>82</v>
      </c>
      <c r="AV422" s="13" t="s">
        <v>82</v>
      </c>
      <c r="AW422" s="13" t="s">
        <v>33</v>
      </c>
      <c r="AX422" s="13" t="s">
        <v>72</v>
      </c>
      <c r="AY422" s="236" t="s">
        <v>126</v>
      </c>
    </row>
    <row r="423" s="13" customFormat="1">
      <c r="A423" s="13"/>
      <c r="B423" s="226"/>
      <c r="C423" s="227"/>
      <c r="D423" s="219" t="s">
        <v>164</v>
      </c>
      <c r="E423" s="228" t="s">
        <v>19</v>
      </c>
      <c r="F423" s="229" t="s">
        <v>275</v>
      </c>
      <c r="G423" s="227"/>
      <c r="H423" s="230">
        <v>27.449999999999999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164</v>
      </c>
      <c r="AU423" s="236" t="s">
        <v>82</v>
      </c>
      <c r="AV423" s="13" t="s">
        <v>82</v>
      </c>
      <c r="AW423" s="13" t="s">
        <v>33</v>
      </c>
      <c r="AX423" s="13" t="s">
        <v>72</v>
      </c>
      <c r="AY423" s="236" t="s">
        <v>126</v>
      </c>
    </row>
    <row r="424" s="13" customFormat="1">
      <c r="A424" s="13"/>
      <c r="B424" s="226"/>
      <c r="C424" s="227"/>
      <c r="D424" s="219" t="s">
        <v>164</v>
      </c>
      <c r="E424" s="228" t="s">
        <v>19</v>
      </c>
      <c r="F424" s="229" t="s">
        <v>276</v>
      </c>
      <c r="G424" s="227"/>
      <c r="H424" s="230">
        <v>8.6999999999999993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164</v>
      </c>
      <c r="AU424" s="236" t="s">
        <v>82</v>
      </c>
      <c r="AV424" s="13" t="s">
        <v>82</v>
      </c>
      <c r="AW424" s="13" t="s">
        <v>33</v>
      </c>
      <c r="AX424" s="13" t="s">
        <v>72</v>
      </c>
      <c r="AY424" s="236" t="s">
        <v>126</v>
      </c>
    </row>
    <row r="425" s="13" customFormat="1">
      <c r="A425" s="13"/>
      <c r="B425" s="226"/>
      <c r="C425" s="227"/>
      <c r="D425" s="219" t="s">
        <v>164</v>
      </c>
      <c r="E425" s="228" t="s">
        <v>19</v>
      </c>
      <c r="F425" s="229" t="s">
        <v>277</v>
      </c>
      <c r="G425" s="227"/>
      <c r="H425" s="230">
        <v>65.25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164</v>
      </c>
      <c r="AU425" s="236" t="s">
        <v>82</v>
      </c>
      <c r="AV425" s="13" t="s">
        <v>82</v>
      </c>
      <c r="AW425" s="13" t="s">
        <v>33</v>
      </c>
      <c r="AX425" s="13" t="s">
        <v>72</v>
      </c>
      <c r="AY425" s="236" t="s">
        <v>126</v>
      </c>
    </row>
    <row r="426" s="13" customFormat="1">
      <c r="A426" s="13"/>
      <c r="B426" s="226"/>
      <c r="C426" s="227"/>
      <c r="D426" s="219" t="s">
        <v>164</v>
      </c>
      <c r="E426" s="228" t="s">
        <v>19</v>
      </c>
      <c r="F426" s="229" t="s">
        <v>278</v>
      </c>
      <c r="G426" s="227"/>
      <c r="H426" s="230">
        <v>8.6999999999999993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164</v>
      </c>
      <c r="AU426" s="236" t="s">
        <v>82</v>
      </c>
      <c r="AV426" s="13" t="s">
        <v>82</v>
      </c>
      <c r="AW426" s="13" t="s">
        <v>33</v>
      </c>
      <c r="AX426" s="13" t="s">
        <v>72</v>
      </c>
      <c r="AY426" s="236" t="s">
        <v>126</v>
      </c>
    </row>
    <row r="427" s="13" customFormat="1">
      <c r="A427" s="13"/>
      <c r="B427" s="226"/>
      <c r="C427" s="227"/>
      <c r="D427" s="219" t="s">
        <v>164</v>
      </c>
      <c r="E427" s="228" t="s">
        <v>19</v>
      </c>
      <c r="F427" s="229" t="s">
        <v>279</v>
      </c>
      <c r="G427" s="227"/>
      <c r="H427" s="230">
        <v>62.060000000000002</v>
      </c>
      <c r="I427" s="231"/>
      <c r="J427" s="227"/>
      <c r="K427" s="227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164</v>
      </c>
      <c r="AU427" s="236" t="s">
        <v>82</v>
      </c>
      <c r="AV427" s="13" t="s">
        <v>82</v>
      </c>
      <c r="AW427" s="13" t="s">
        <v>33</v>
      </c>
      <c r="AX427" s="13" t="s">
        <v>72</v>
      </c>
      <c r="AY427" s="236" t="s">
        <v>126</v>
      </c>
    </row>
    <row r="428" s="13" customFormat="1">
      <c r="A428" s="13"/>
      <c r="B428" s="226"/>
      <c r="C428" s="227"/>
      <c r="D428" s="219" t="s">
        <v>164</v>
      </c>
      <c r="E428" s="228" t="s">
        <v>19</v>
      </c>
      <c r="F428" s="229" t="s">
        <v>280</v>
      </c>
      <c r="G428" s="227"/>
      <c r="H428" s="230">
        <v>1.69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164</v>
      </c>
      <c r="AU428" s="236" t="s">
        <v>82</v>
      </c>
      <c r="AV428" s="13" t="s">
        <v>82</v>
      </c>
      <c r="AW428" s="13" t="s">
        <v>33</v>
      </c>
      <c r="AX428" s="13" t="s">
        <v>72</v>
      </c>
      <c r="AY428" s="236" t="s">
        <v>126</v>
      </c>
    </row>
    <row r="429" s="13" customFormat="1">
      <c r="A429" s="13"/>
      <c r="B429" s="226"/>
      <c r="C429" s="227"/>
      <c r="D429" s="219" t="s">
        <v>164</v>
      </c>
      <c r="E429" s="228" t="s">
        <v>19</v>
      </c>
      <c r="F429" s="229" t="s">
        <v>540</v>
      </c>
      <c r="G429" s="227"/>
      <c r="H429" s="230">
        <v>19.48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164</v>
      </c>
      <c r="AU429" s="236" t="s">
        <v>82</v>
      </c>
      <c r="AV429" s="13" t="s">
        <v>82</v>
      </c>
      <c r="AW429" s="13" t="s">
        <v>33</v>
      </c>
      <c r="AX429" s="13" t="s">
        <v>72</v>
      </c>
      <c r="AY429" s="236" t="s">
        <v>126</v>
      </c>
    </row>
    <row r="430" s="14" customFormat="1">
      <c r="A430" s="14"/>
      <c r="B430" s="237"/>
      <c r="C430" s="238"/>
      <c r="D430" s="219" t="s">
        <v>164</v>
      </c>
      <c r="E430" s="239" t="s">
        <v>19</v>
      </c>
      <c r="F430" s="240" t="s">
        <v>166</v>
      </c>
      <c r="G430" s="238"/>
      <c r="H430" s="241">
        <v>202.03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164</v>
      </c>
      <c r="AU430" s="247" t="s">
        <v>82</v>
      </c>
      <c r="AV430" s="14" t="s">
        <v>134</v>
      </c>
      <c r="AW430" s="14" t="s">
        <v>33</v>
      </c>
      <c r="AX430" s="14" t="s">
        <v>80</v>
      </c>
      <c r="AY430" s="247" t="s">
        <v>126</v>
      </c>
    </row>
    <row r="431" s="2" customFormat="1" ht="24.15" customHeight="1">
      <c r="A431" s="40"/>
      <c r="B431" s="41"/>
      <c r="C431" s="206" t="s">
        <v>572</v>
      </c>
      <c r="D431" s="206" t="s">
        <v>129</v>
      </c>
      <c r="E431" s="207" t="s">
        <v>573</v>
      </c>
      <c r="F431" s="208" t="s">
        <v>574</v>
      </c>
      <c r="G431" s="209" t="s">
        <v>228</v>
      </c>
      <c r="H431" s="210">
        <v>61.600000000000001</v>
      </c>
      <c r="I431" s="211"/>
      <c r="J431" s="212">
        <f>ROUND(I431*H431,2)</f>
        <v>0</v>
      </c>
      <c r="K431" s="208" t="s">
        <v>133</v>
      </c>
      <c r="L431" s="46"/>
      <c r="M431" s="213" t="s">
        <v>19</v>
      </c>
      <c r="N431" s="214" t="s">
        <v>43</v>
      </c>
      <c r="O431" s="86"/>
      <c r="P431" s="215">
        <f>O431*H431</f>
        <v>0</v>
      </c>
      <c r="Q431" s="215">
        <v>0.00034000000000000002</v>
      </c>
      <c r="R431" s="215">
        <f>Q431*H431</f>
        <v>0.020944000000000001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229</v>
      </c>
      <c r="AT431" s="217" t="s">
        <v>129</v>
      </c>
      <c r="AU431" s="217" t="s">
        <v>82</v>
      </c>
      <c r="AY431" s="19" t="s">
        <v>126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80</v>
      </c>
      <c r="BK431" s="218">
        <f>ROUND(I431*H431,2)</f>
        <v>0</v>
      </c>
      <c r="BL431" s="19" t="s">
        <v>229</v>
      </c>
      <c r="BM431" s="217" t="s">
        <v>575</v>
      </c>
    </row>
    <row r="432" s="2" customFormat="1">
      <c r="A432" s="40"/>
      <c r="B432" s="41"/>
      <c r="C432" s="42"/>
      <c r="D432" s="219" t="s">
        <v>136</v>
      </c>
      <c r="E432" s="42"/>
      <c r="F432" s="220" t="s">
        <v>576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136</v>
      </c>
      <c r="AU432" s="19" t="s">
        <v>82</v>
      </c>
    </row>
    <row r="433" s="2" customFormat="1">
      <c r="A433" s="40"/>
      <c r="B433" s="41"/>
      <c r="C433" s="42"/>
      <c r="D433" s="224" t="s">
        <v>138</v>
      </c>
      <c r="E433" s="42"/>
      <c r="F433" s="225" t="s">
        <v>577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138</v>
      </c>
      <c r="AU433" s="19" t="s">
        <v>82</v>
      </c>
    </row>
    <row r="434" s="13" customFormat="1">
      <c r="A434" s="13"/>
      <c r="B434" s="226"/>
      <c r="C434" s="227"/>
      <c r="D434" s="219" t="s">
        <v>164</v>
      </c>
      <c r="E434" s="228" t="s">
        <v>19</v>
      </c>
      <c r="F434" s="229" t="s">
        <v>578</v>
      </c>
      <c r="G434" s="227"/>
      <c r="H434" s="230">
        <v>61.600000000000001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164</v>
      </c>
      <c r="AU434" s="236" t="s">
        <v>82</v>
      </c>
      <c r="AV434" s="13" t="s">
        <v>82</v>
      </c>
      <c r="AW434" s="13" t="s">
        <v>33</v>
      </c>
      <c r="AX434" s="13" t="s">
        <v>72</v>
      </c>
      <c r="AY434" s="236" t="s">
        <v>126</v>
      </c>
    </row>
    <row r="435" s="14" customFormat="1">
      <c r="A435" s="14"/>
      <c r="B435" s="237"/>
      <c r="C435" s="238"/>
      <c r="D435" s="219" t="s">
        <v>164</v>
      </c>
      <c r="E435" s="239" t="s">
        <v>19</v>
      </c>
      <c r="F435" s="240" t="s">
        <v>166</v>
      </c>
      <c r="G435" s="238"/>
      <c r="H435" s="241">
        <v>61.600000000000001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164</v>
      </c>
      <c r="AU435" s="247" t="s">
        <v>82</v>
      </c>
      <c r="AV435" s="14" t="s">
        <v>134</v>
      </c>
      <c r="AW435" s="14" t="s">
        <v>33</v>
      </c>
      <c r="AX435" s="14" t="s">
        <v>80</v>
      </c>
      <c r="AY435" s="247" t="s">
        <v>126</v>
      </c>
    </row>
    <row r="436" s="2" customFormat="1" ht="24.15" customHeight="1">
      <c r="A436" s="40"/>
      <c r="B436" s="41"/>
      <c r="C436" s="258" t="s">
        <v>579</v>
      </c>
      <c r="D436" s="258" t="s">
        <v>296</v>
      </c>
      <c r="E436" s="259" t="s">
        <v>580</v>
      </c>
      <c r="F436" s="260" t="s">
        <v>581</v>
      </c>
      <c r="G436" s="261" t="s">
        <v>228</v>
      </c>
      <c r="H436" s="262">
        <v>67.760000000000005</v>
      </c>
      <c r="I436" s="263"/>
      <c r="J436" s="264">
        <f>ROUND(I436*H436,2)</f>
        <v>0</v>
      </c>
      <c r="K436" s="260" t="s">
        <v>133</v>
      </c>
      <c r="L436" s="265"/>
      <c r="M436" s="266" t="s">
        <v>19</v>
      </c>
      <c r="N436" s="267" t="s">
        <v>43</v>
      </c>
      <c r="O436" s="86"/>
      <c r="P436" s="215">
        <f>O436*H436</f>
        <v>0</v>
      </c>
      <c r="Q436" s="215">
        <v>0.00040000000000000002</v>
      </c>
      <c r="R436" s="215">
        <f>Q436*H436</f>
        <v>0.027104000000000003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299</v>
      </c>
      <c r="AT436" s="217" t="s">
        <v>296</v>
      </c>
      <c r="AU436" s="217" t="s">
        <v>82</v>
      </c>
      <c r="AY436" s="19" t="s">
        <v>126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80</v>
      </c>
      <c r="BK436" s="218">
        <f>ROUND(I436*H436,2)</f>
        <v>0</v>
      </c>
      <c r="BL436" s="19" t="s">
        <v>229</v>
      </c>
      <c r="BM436" s="217" t="s">
        <v>582</v>
      </c>
    </row>
    <row r="437" s="2" customFormat="1">
      <c r="A437" s="40"/>
      <c r="B437" s="41"/>
      <c r="C437" s="42"/>
      <c r="D437" s="219" t="s">
        <v>136</v>
      </c>
      <c r="E437" s="42"/>
      <c r="F437" s="220" t="s">
        <v>581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136</v>
      </c>
      <c r="AU437" s="19" t="s">
        <v>82</v>
      </c>
    </row>
    <row r="438" s="13" customFormat="1">
      <c r="A438" s="13"/>
      <c r="B438" s="226"/>
      <c r="C438" s="227"/>
      <c r="D438" s="219" t="s">
        <v>164</v>
      </c>
      <c r="E438" s="228" t="s">
        <v>19</v>
      </c>
      <c r="F438" s="229" t="s">
        <v>583</v>
      </c>
      <c r="G438" s="227"/>
      <c r="H438" s="230">
        <v>61.600000000000001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164</v>
      </c>
      <c r="AU438" s="236" t="s">
        <v>82</v>
      </c>
      <c r="AV438" s="13" t="s">
        <v>82</v>
      </c>
      <c r="AW438" s="13" t="s">
        <v>33</v>
      </c>
      <c r="AX438" s="13" t="s">
        <v>80</v>
      </c>
      <c r="AY438" s="236" t="s">
        <v>126</v>
      </c>
    </row>
    <row r="439" s="13" customFormat="1">
      <c r="A439" s="13"/>
      <c r="B439" s="226"/>
      <c r="C439" s="227"/>
      <c r="D439" s="219" t="s">
        <v>164</v>
      </c>
      <c r="E439" s="227"/>
      <c r="F439" s="229" t="s">
        <v>584</v>
      </c>
      <c r="G439" s="227"/>
      <c r="H439" s="230">
        <v>67.760000000000005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164</v>
      </c>
      <c r="AU439" s="236" t="s">
        <v>82</v>
      </c>
      <c r="AV439" s="13" t="s">
        <v>82</v>
      </c>
      <c r="AW439" s="13" t="s">
        <v>4</v>
      </c>
      <c r="AX439" s="13" t="s">
        <v>80</v>
      </c>
      <c r="AY439" s="236" t="s">
        <v>126</v>
      </c>
    </row>
    <row r="440" s="2" customFormat="1" ht="37.8" customHeight="1">
      <c r="A440" s="40"/>
      <c r="B440" s="41"/>
      <c r="C440" s="206" t="s">
        <v>585</v>
      </c>
      <c r="D440" s="206" t="s">
        <v>129</v>
      </c>
      <c r="E440" s="207" t="s">
        <v>586</v>
      </c>
      <c r="F440" s="208" t="s">
        <v>587</v>
      </c>
      <c r="G440" s="209" t="s">
        <v>228</v>
      </c>
      <c r="H440" s="210">
        <v>61.600000000000001</v>
      </c>
      <c r="I440" s="211"/>
      <c r="J440" s="212">
        <f>ROUND(I440*H440,2)</f>
        <v>0</v>
      </c>
      <c r="K440" s="208" t="s">
        <v>133</v>
      </c>
      <c r="L440" s="46"/>
      <c r="M440" s="213" t="s">
        <v>19</v>
      </c>
      <c r="N440" s="214" t="s">
        <v>43</v>
      </c>
      <c r="O440" s="86"/>
      <c r="P440" s="215">
        <f>O440*H440</f>
        <v>0</v>
      </c>
      <c r="Q440" s="215">
        <v>0.0015299999999999999</v>
      </c>
      <c r="R440" s="215">
        <f>Q440*H440</f>
        <v>0.094247999999999998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229</v>
      </c>
      <c r="AT440" s="217" t="s">
        <v>129</v>
      </c>
      <c r="AU440" s="217" t="s">
        <v>82</v>
      </c>
      <c r="AY440" s="19" t="s">
        <v>126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80</v>
      </c>
      <c r="BK440" s="218">
        <f>ROUND(I440*H440,2)</f>
        <v>0</v>
      </c>
      <c r="BL440" s="19" t="s">
        <v>229</v>
      </c>
      <c r="BM440" s="217" t="s">
        <v>588</v>
      </c>
    </row>
    <row r="441" s="2" customFormat="1">
      <c r="A441" s="40"/>
      <c r="B441" s="41"/>
      <c r="C441" s="42"/>
      <c r="D441" s="219" t="s">
        <v>136</v>
      </c>
      <c r="E441" s="42"/>
      <c r="F441" s="220" t="s">
        <v>589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136</v>
      </c>
      <c r="AU441" s="19" t="s">
        <v>82</v>
      </c>
    </row>
    <row r="442" s="2" customFormat="1">
      <c r="A442" s="40"/>
      <c r="B442" s="41"/>
      <c r="C442" s="42"/>
      <c r="D442" s="224" t="s">
        <v>138</v>
      </c>
      <c r="E442" s="42"/>
      <c r="F442" s="225" t="s">
        <v>590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138</v>
      </c>
      <c r="AU442" s="19" t="s">
        <v>82</v>
      </c>
    </row>
    <row r="443" s="13" customFormat="1">
      <c r="A443" s="13"/>
      <c r="B443" s="226"/>
      <c r="C443" s="227"/>
      <c r="D443" s="219" t="s">
        <v>164</v>
      </c>
      <c r="E443" s="228" t="s">
        <v>19</v>
      </c>
      <c r="F443" s="229" t="s">
        <v>578</v>
      </c>
      <c r="G443" s="227"/>
      <c r="H443" s="230">
        <v>61.600000000000001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164</v>
      </c>
      <c r="AU443" s="236" t="s">
        <v>82</v>
      </c>
      <c r="AV443" s="13" t="s">
        <v>82</v>
      </c>
      <c r="AW443" s="13" t="s">
        <v>33</v>
      </c>
      <c r="AX443" s="13" t="s">
        <v>72</v>
      </c>
      <c r="AY443" s="236" t="s">
        <v>126</v>
      </c>
    </row>
    <row r="444" s="14" customFormat="1">
      <c r="A444" s="14"/>
      <c r="B444" s="237"/>
      <c r="C444" s="238"/>
      <c r="D444" s="219" t="s">
        <v>164</v>
      </c>
      <c r="E444" s="239" t="s">
        <v>19</v>
      </c>
      <c r="F444" s="240" t="s">
        <v>166</v>
      </c>
      <c r="G444" s="238"/>
      <c r="H444" s="241">
        <v>61.600000000000001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7" t="s">
        <v>164</v>
      </c>
      <c r="AU444" s="247" t="s">
        <v>82</v>
      </c>
      <c r="AV444" s="14" t="s">
        <v>134</v>
      </c>
      <c r="AW444" s="14" t="s">
        <v>33</v>
      </c>
      <c r="AX444" s="14" t="s">
        <v>80</v>
      </c>
      <c r="AY444" s="247" t="s">
        <v>126</v>
      </c>
    </row>
    <row r="445" s="2" customFormat="1" ht="33" customHeight="1">
      <c r="A445" s="40"/>
      <c r="B445" s="41"/>
      <c r="C445" s="258" t="s">
        <v>591</v>
      </c>
      <c r="D445" s="258" t="s">
        <v>296</v>
      </c>
      <c r="E445" s="259" t="s">
        <v>592</v>
      </c>
      <c r="F445" s="260" t="s">
        <v>593</v>
      </c>
      <c r="G445" s="261" t="s">
        <v>132</v>
      </c>
      <c r="H445" s="262">
        <v>21.683</v>
      </c>
      <c r="I445" s="263"/>
      <c r="J445" s="264">
        <f>ROUND(I445*H445,2)</f>
        <v>0</v>
      </c>
      <c r="K445" s="260" t="s">
        <v>133</v>
      </c>
      <c r="L445" s="265"/>
      <c r="M445" s="266" t="s">
        <v>19</v>
      </c>
      <c r="N445" s="267" t="s">
        <v>43</v>
      </c>
      <c r="O445" s="86"/>
      <c r="P445" s="215">
        <f>O445*H445</f>
        <v>0</v>
      </c>
      <c r="Q445" s="215">
        <v>0.021999999999999999</v>
      </c>
      <c r="R445" s="215">
        <f>Q445*H445</f>
        <v>0.47702599999999995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299</v>
      </c>
      <c r="AT445" s="217" t="s">
        <v>296</v>
      </c>
      <c r="AU445" s="217" t="s">
        <v>82</v>
      </c>
      <c r="AY445" s="19" t="s">
        <v>126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80</v>
      </c>
      <c r="BK445" s="218">
        <f>ROUND(I445*H445,2)</f>
        <v>0</v>
      </c>
      <c r="BL445" s="19" t="s">
        <v>229</v>
      </c>
      <c r="BM445" s="217" t="s">
        <v>594</v>
      </c>
    </row>
    <row r="446" s="2" customFormat="1">
      <c r="A446" s="40"/>
      <c r="B446" s="41"/>
      <c r="C446" s="42"/>
      <c r="D446" s="219" t="s">
        <v>136</v>
      </c>
      <c r="E446" s="42"/>
      <c r="F446" s="220" t="s">
        <v>593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136</v>
      </c>
      <c r="AU446" s="19" t="s">
        <v>82</v>
      </c>
    </row>
    <row r="447" s="13" customFormat="1">
      <c r="A447" s="13"/>
      <c r="B447" s="226"/>
      <c r="C447" s="227"/>
      <c r="D447" s="219" t="s">
        <v>164</v>
      </c>
      <c r="E447" s="228" t="s">
        <v>19</v>
      </c>
      <c r="F447" s="229" t="s">
        <v>595</v>
      </c>
      <c r="G447" s="227"/>
      <c r="H447" s="230">
        <v>19.712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164</v>
      </c>
      <c r="AU447" s="236" t="s">
        <v>82</v>
      </c>
      <c r="AV447" s="13" t="s">
        <v>82</v>
      </c>
      <c r="AW447" s="13" t="s">
        <v>33</v>
      </c>
      <c r="AX447" s="13" t="s">
        <v>72</v>
      </c>
      <c r="AY447" s="236" t="s">
        <v>126</v>
      </c>
    </row>
    <row r="448" s="14" customFormat="1">
      <c r="A448" s="14"/>
      <c r="B448" s="237"/>
      <c r="C448" s="238"/>
      <c r="D448" s="219" t="s">
        <v>164</v>
      </c>
      <c r="E448" s="239" t="s">
        <v>19</v>
      </c>
      <c r="F448" s="240" t="s">
        <v>166</v>
      </c>
      <c r="G448" s="238"/>
      <c r="H448" s="241">
        <v>19.712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164</v>
      </c>
      <c r="AU448" s="247" t="s">
        <v>82</v>
      </c>
      <c r="AV448" s="14" t="s">
        <v>134</v>
      </c>
      <c r="AW448" s="14" t="s">
        <v>33</v>
      </c>
      <c r="AX448" s="14" t="s">
        <v>80</v>
      </c>
      <c r="AY448" s="247" t="s">
        <v>126</v>
      </c>
    </row>
    <row r="449" s="13" customFormat="1">
      <c r="A449" s="13"/>
      <c r="B449" s="226"/>
      <c r="C449" s="227"/>
      <c r="D449" s="219" t="s">
        <v>164</v>
      </c>
      <c r="E449" s="227"/>
      <c r="F449" s="229" t="s">
        <v>596</v>
      </c>
      <c r="G449" s="227"/>
      <c r="H449" s="230">
        <v>21.683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164</v>
      </c>
      <c r="AU449" s="236" t="s">
        <v>82</v>
      </c>
      <c r="AV449" s="13" t="s">
        <v>82</v>
      </c>
      <c r="AW449" s="13" t="s">
        <v>4</v>
      </c>
      <c r="AX449" s="13" t="s">
        <v>80</v>
      </c>
      <c r="AY449" s="236" t="s">
        <v>126</v>
      </c>
    </row>
    <row r="450" s="2" customFormat="1" ht="37.8" customHeight="1">
      <c r="A450" s="40"/>
      <c r="B450" s="41"/>
      <c r="C450" s="206" t="s">
        <v>597</v>
      </c>
      <c r="D450" s="206" t="s">
        <v>129</v>
      </c>
      <c r="E450" s="207" t="s">
        <v>598</v>
      </c>
      <c r="F450" s="208" t="s">
        <v>599</v>
      </c>
      <c r="G450" s="209" t="s">
        <v>228</v>
      </c>
      <c r="H450" s="210">
        <v>61.600000000000001</v>
      </c>
      <c r="I450" s="211"/>
      <c r="J450" s="212">
        <f>ROUND(I450*H450,2)</f>
        <v>0</v>
      </c>
      <c r="K450" s="208" t="s">
        <v>133</v>
      </c>
      <c r="L450" s="46"/>
      <c r="M450" s="213" t="s">
        <v>19</v>
      </c>
      <c r="N450" s="214" t="s">
        <v>43</v>
      </c>
      <c r="O450" s="86"/>
      <c r="P450" s="215">
        <f>O450*H450</f>
        <v>0</v>
      </c>
      <c r="Q450" s="215">
        <v>0.0010200000000000001</v>
      </c>
      <c r="R450" s="215">
        <f>Q450*H450</f>
        <v>0.062832000000000013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229</v>
      </c>
      <c r="AT450" s="217" t="s">
        <v>129</v>
      </c>
      <c r="AU450" s="217" t="s">
        <v>82</v>
      </c>
      <c r="AY450" s="19" t="s">
        <v>126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80</v>
      </c>
      <c r="BK450" s="218">
        <f>ROUND(I450*H450,2)</f>
        <v>0</v>
      </c>
      <c r="BL450" s="19" t="s">
        <v>229</v>
      </c>
      <c r="BM450" s="217" t="s">
        <v>600</v>
      </c>
    </row>
    <row r="451" s="2" customFormat="1">
      <c r="A451" s="40"/>
      <c r="B451" s="41"/>
      <c r="C451" s="42"/>
      <c r="D451" s="219" t="s">
        <v>136</v>
      </c>
      <c r="E451" s="42"/>
      <c r="F451" s="220" t="s">
        <v>601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136</v>
      </c>
      <c r="AU451" s="19" t="s">
        <v>82</v>
      </c>
    </row>
    <row r="452" s="2" customFormat="1">
      <c r="A452" s="40"/>
      <c r="B452" s="41"/>
      <c r="C452" s="42"/>
      <c r="D452" s="224" t="s">
        <v>138</v>
      </c>
      <c r="E452" s="42"/>
      <c r="F452" s="225" t="s">
        <v>602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138</v>
      </c>
      <c r="AU452" s="19" t="s">
        <v>82</v>
      </c>
    </row>
    <row r="453" s="13" customFormat="1">
      <c r="A453" s="13"/>
      <c r="B453" s="226"/>
      <c r="C453" s="227"/>
      <c r="D453" s="219" t="s">
        <v>164</v>
      </c>
      <c r="E453" s="228" t="s">
        <v>19</v>
      </c>
      <c r="F453" s="229" t="s">
        <v>578</v>
      </c>
      <c r="G453" s="227"/>
      <c r="H453" s="230">
        <v>61.600000000000001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164</v>
      </c>
      <c r="AU453" s="236" t="s">
        <v>82</v>
      </c>
      <c r="AV453" s="13" t="s">
        <v>82</v>
      </c>
      <c r="AW453" s="13" t="s">
        <v>33</v>
      </c>
      <c r="AX453" s="13" t="s">
        <v>72</v>
      </c>
      <c r="AY453" s="236" t="s">
        <v>126</v>
      </c>
    </row>
    <row r="454" s="14" customFormat="1">
      <c r="A454" s="14"/>
      <c r="B454" s="237"/>
      <c r="C454" s="238"/>
      <c r="D454" s="219" t="s">
        <v>164</v>
      </c>
      <c r="E454" s="239" t="s">
        <v>19</v>
      </c>
      <c r="F454" s="240" t="s">
        <v>166</v>
      </c>
      <c r="G454" s="238"/>
      <c r="H454" s="241">
        <v>61.600000000000001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164</v>
      </c>
      <c r="AU454" s="247" t="s">
        <v>82</v>
      </c>
      <c r="AV454" s="14" t="s">
        <v>134</v>
      </c>
      <c r="AW454" s="14" t="s">
        <v>33</v>
      </c>
      <c r="AX454" s="14" t="s">
        <v>80</v>
      </c>
      <c r="AY454" s="247" t="s">
        <v>126</v>
      </c>
    </row>
    <row r="455" s="2" customFormat="1" ht="33" customHeight="1">
      <c r="A455" s="40"/>
      <c r="B455" s="41"/>
      <c r="C455" s="258" t="s">
        <v>603</v>
      </c>
      <c r="D455" s="258" t="s">
        <v>296</v>
      </c>
      <c r="E455" s="259" t="s">
        <v>592</v>
      </c>
      <c r="F455" s="260" t="s">
        <v>593</v>
      </c>
      <c r="G455" s="261" t="s">
        <v>132</v>
      </c>
      <c r="H455" s="262">
        <v>9.8559999999999999</v>
      </c>
      <c r="I455" s="263"/>
      <c r="J455" s="264">
        <f>ROUND(I455*H455,2)</f>
        <v>0</v>
      </c>
      <c r="K455" s="260" t="s">
        <v>133</v>
      </c>
      <c r="L455" s="265"/>
      <c r="M455" s="266" t="s">
        <v>19</v>
      </c>
      <c r="N455" s="267" t="s">
        <v>43</v>
      </c>
      <c r="O455" s="86"/>
      <c r="P455" s="215">
        <f>O455*H455</f>
        <v>0</v>
      </c>
      <c r="Q455" s="215">
        <v>0.021999999999999999</v>
      </c>
      <c r="R455" s="215">
        <f>Q455*H455</f>
        <v>0.216832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299</v>
      </c>
      <c r="AT455" s="217" t="s">
        <v>296</v>
      </c>
      <c r="AU455" s="217" t="s">
        <v>82</v>
      </c>
      <c r="AY455" s="19" t="s">
        <v>126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80</v>
      </c>
      <c r="BK455" s="218">
        <f>ROUND(I455*H455,2)</f>
        <v>0</v>
      </c>
      <c r="BL455" s="19" t="s">
        <v>229</v>
      </c>
      <c r="BM455" s="217" t="s">
        <v>604</v>
      </c>
    </row>
    <row r="456" s="2" customFormat="1">
      <c r="A456" s="40"/>
      <c r="B456" s="41"/>
      <c r="C456" s="42"/>
      <c r="D456" s="219" t="s">
        <v>136</v>
      </c>
      <c r="E456" s="42"/>
      <c r="F456" s="220" t="s">
        <v>593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136</v>
      </c>
      <c r="AU456" s="19" t="s">
        <v>82</v>
      </c>
    </row>
    <row r="457" s="13" customFormat="1">
      <c r="A457" s="13"/>
      <c r="B457" s="226"/>
      <c r="C457" s="227"/>
      <c r="D457" s="219" t="s">
        <v>164</v>
      </c>
      <c r="E457" s="228" t="s">
        <v>19</v>
      </c>
      <c r="F457" s="229" t="s">
        <v>605</v>
      </c>
      <c r="G457" s="227"/>
      <c r="H457" s="230">
        <v>9.8559999999999999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164</v>
      </c>
      <c r="AU457" s="236" t="s">
        <v>82</v>
      </c>
      <c r="AV457" s="13" t="s">
        <v>82</v>
      </c>
      <c r="AW457" s="13" t="s">
        <v>33</v>
      </c>
      <c r="AX457" s="13" t="s">
        <v>72</v>
      </c>
      <c r="AY457" s="236" t="s">
        <v>126</v>
      </c>
    </row>
    <row r="458" s="14" customFormat="1">
      <c r="A458" s="14"/>
      <c r="B458" s="237"/>
      <c r="C458" s="238"/>
      <c r="D458" s="219" t="s">
        <v>164</v>
      </c>
      <c r="E458" s="239" t="s">
        <v>19</v>
      </c>
      <c r="F458" s="240" t="s">
        <v>166</v>
      </c>
      <c r="G458" s="238"/>
      <c r="H458" s="241">
        <v>9.8559999999999999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164</v>
      </c>
      <c r="AU458" s="247" t="s">
        <v>82</v>
      </c>
      <c r="AV458" s="14" t="s">
        <v>134</v>
      </c>
      <c r="AW458" s="14" t="s">
        <v>33</v>
      </c>
      <c r="AX458" s="14" t="s">
        <v>80</v>
      </c>
      <c r="AY458" s="247" t="s">
        <v>126</v>
      </c>
    </row>
    <row r="459" s="2" customFormat="1" ht="33" customHeight="1">
      <c r="A459" s="40"/>
      <c r="B459" s="41"/>
      <c r="C459" s="206" t="s">
        <v>606</v>
      </c>
      <c r="D459" s="206" t="s">
        <v>129</v>
      </c>
      <c r="E459" s="207" t="s">
        <v>607</v>
      </c>
      <c r="F459" s="208" t="s">
        <v>608</v>
      </c>
      <c r="G459" s="209" t="s">
        <v>228</v>
      </c>
      <c r="H459" s="210">
        <v>211.69999999999999</v>
      </c>
      <c r="I459" s="211"/>
      <c r="J459" s="212">
        <f>ROUND(I459*H459,2)</f>
        <v>0</v>
      </c>
      <c r="K459" s="208" t="s">
        <v>133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0.00042999999999999999</v>
      </c>
      <c r="R459" s="215">
        <f>Q459*H459</f>
        <v>0.091030999999999987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229</v>
      </c>
      <c r="AT459" s="217" t="s">
        <v>129</v>
      </c>
      <c r="AU459" s="217" t="s">
        <v>82</v>
      </c>
      <c r="AY459" s="19" t="s">
        <v>126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80</v>
      </c>
      <c r="BK459" s="218">
        <f>ROUND(I459*H459,2)</f>
        <v>0</v>
      </c>
      <c r="BL459" s="19" t="s">
        <v>229</v>
      </c>
      <c r="BM459" s="217" t="s">
        <v>609</v>
      </c>
    </row>
    <row r="460" s="2" customFormat="1">
      <c r="A460" s="40"/>
      <c r="B460" s="41"/>
      <c r="C460" s="42"/>
      <c r="D460" s="219" t="s">
        <v>136</v>
      </c>
      <c r="E460" s="42"/>
      <c r="F460" s="220" t="s">
        <v>610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136</v>
      </c>
      <c r="AU460" s="19" t="s">
        <v>82</v>
      </c>
    </row>
    <row r="461" s="2" customFormat="1">
      <c r="A461" s="40"/>
      <c r="B461" s="41"/>
      <c r="C461" s="42"/>
      <c r="D461" s="224" t="s">
        <v>138</v>
      </c>
      <c r="E461" s="42"/>
      <c r="F461" s="225" t="s">
        <v>611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138</v>
      </c>
      <c r="AU461" s="19" t="s">
        <v>82</v>
      </c>
    </row>
    <row r="462" s="13" customFormat="1">
      <c r="A462" s="13"/>
      <c r="B462" s="226"/>
      <c r="C462" s="227"/>
      <c r="D462" s="219" t="s">
        <v>164</v>
      </c>
      <c r="E462" s="228" t="s">
        <v>19</v>
      </c>
      <c r="F462" s="229" t="s">
        <v>314</v>
      </c>
      <c r="G462" s="227"/>
      <c r="H462" s="230">
        <v>11.5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164</v>
      </c>
      <c r="AU462" s="236" t="s">
        <v>82</v>
      </c>
      <c r="AV462" s="13" t="s">
        <v>82</v>
      </c>
      <c r="AW462" s="13" t="s">
        <v>33</v>
      </c>
      <c r="AX462" s="13" t="s">
        <v>72</v>
      </c>
      <c r="AY462" s="236" t="s">
        <v>126</v>
      </c>
    </row>
    <row r="463" s="13" customFormat="1">
      <c r="A463" s="13"/>
      <c r="B463" s="226"/>
      <c r="C463" s="227"/>
      <c r="D463" s="219" t="s">
        <v>164</v>
      </c>
      <c r="E463" s="228" t="s">
        <v>19</v>
      </c>
      <c r="F463" s="229" t="s">
        <v>315</v>
      </c>
      <c r="G463" s="227"/>
      <c r="H463" s="230">
        <v>38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164</v>
      </c>
      <c r="AU463" s="236" t="s">
        <v>82</v>
      </c>
      <c r="AV463" s="13" t="s">
        <v>82</v>
      </c>
      <c r="AW463" s="13" t="s">
        <v>33</v>
      </c>
      <c r="AX463" s="13" t="s">
        <v>72</v>
      </c>
      <c r="AY463" s="236" t="s">
        <v>126</v>
      </c>
    </row>
    <row r="464" s="13" customFormat="1">
      <c r="A464" s="13"/>
      <c r="B464" s="226"/>
      <c r="C464" s="227"/>
      <c r="D464" s="219" t="s">
        <v>164</v>
      </c>
      <c r="E464" s="228" t="s">
        <v>19</v>
      </c>
      <c r="F464" s="229" t="s">
        <v>316</v>
      </c>
      <c r="G464" s="227"/>
      <c r="H464" s="230">
        <v>17.600000000000001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164</v>
      </c>
      <c r="AU464" s="236" t="s">
        <v>82</v>
      </c>
      <c r="AV464" s="13" t="s">
        <v>82</v>
      </c>
      <c r="AW464" s="13" t="s">
        <v>33</v>
      </c>
      <c r="AX464" s="13" t="s">
        <v>72</v>
      </c>
      <c r="AY464" s="236" t="s">
        <v>126</v>
      </c>
    </row>
    <row r="465" s="13" customFormat="1">
      <c r="A465" s="13"/>
      <c r="B465" s="226"/>
      <c r="C465" s="227"/>
      <c r="D465" s="219" t="s">
        <v>164</v>
      </c>
      <c r="E465" s="228" t="s">
        <v>19</v>
      </c>
      <c r="F465" s="229" t="s">
        <v>317</v>
      </c>
      <c r="G465" s="227"/>
      <c r="H465" s="230">
        <v>59.5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164</v>
      </c>
      <c r="AU465" s="236" t="s">
        <v>82</v>
      </c>
      <c r="AV465" s="13" t="s">
        <v>82</v>
      </c>
      <c r="AW465" s="13" t="s">
        <v>33</v>
      </c>
      <c r="AX465" s="13" t="s">
        <v>72</v>
      </c>
      <c r="AY465" s="236" t="s">
        <v>126</v>
      </c>
    </row>
    <row r="466" s="13" customFormat="1">
      <c r="A466" s="13"/>
      <c r="B466" s="226"/>
      <c r="C466" s="227"/>
      <c r="D466" s="219" t="s">
        <v>164</v>
      </c>
      <c r="E466" s="228" t="s">
        <v>19</v>
      </c>
      <c r="F466" s="229" t="s">
        <v>318</v>
      </c>
      <c r="G466" s="227"/>
      <c r="H466" s="230">
        <v>7.0999999999999996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164</v>
      </c>
      <c r="AU466" s="236" t="s">
        <v>82</v>
      </c>
      <c r="AV466" s="13" t="s">
        <v>82</v>
      </c>
      <c r="AW466" s="13" t="s">
        <v>33</v>
      </c>
      <c r="AX466" s="13" t="s">
        <v>72</v>
      </c>
      <c r="AY466" s="236" t="s">
        <v>126</v>
      </c>
    </row>
    <row r="467" s="13" customFormat="1">
      <c r="A467" s="13"/>
      <c r="B467" s="226"/>
      <c r="C467" s="227"/>
      <c r="D467" s="219" t="s">
        <v>164</v>
      </c>
      <c r="E467" s="228" t="s">
        <v>19</v>
      </c>
      <c r="F467" s="229" t="s">
        <v>319</v>
      </c>
      <c r="G467" s="227"/>
      <c r="H467" s="230">
        <v>54.200000000000003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164</v>
      </c>
      <c r="AU467" s="236" t="s">
        <v>82</v>
      </c>
      <c r="AV467" s="13" t="s">
        <v>82</v>
      </c>
      <c r="AW467" s="13" t="s">
        <v>33</v>
      </c>
      <c r="AX467" s="13" t="s">
        <v>72</v>
      </c>
      <c r="AY467" s="236" t="s">
        <v>126</v>
      </c>
    </row>
    <row r="468" s="13" customFormat="1">
      <c r="A468" s="13"/>
      <c r="B468" s="226"/>
      <c r="C468" s="227"/>
      <c r="D468" s="219" t="s">
        <v>164</v>
      </c>
      <c r="E468" s="228" t="s">
        <v>19</v>
      </c>
      <c r="F468" s="229" t="s">
        <v>320</v>
      </c>
      <c r="G468" s="227"/>
      <c r="H468" s="230">
        <v>23.800000000000001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164</v>
      </c>
      <c r="AU468" s="236" t="s">
        <v>82</v>
      </c>
      <c r="AV468" s="13" t="s">
        <v>82</v>
      </c>
      <c r="AW468" s="13" t="s">
        <v>33</v>
      </c>
      <c r="AX468" s="13" t="s">
        <v>72</v>
      </c>
      <c r="AY468" s="236" t="s">
        <v>126</v>
      </c>
    </row>
    <row r="469" s="14" customFormat="1">
      <c r="A469" s="14"/>
      <c r="B469" s="237"/>
      <c r="C469" s="238"/>
      <c r="D469" s="219" t="s">
        <v>164</v>
      </c>
      <c r="E469" s="239" t="s">
        <v>19</v>
      </c>
      <c r="F469" s="240" t="s">
        <v>166</v>
      </c>
      <c r="G469" s="238"/>
      <c r="H469" s="241">
        <v>211.69999999999999</v>
      </c>
      <c r="I469" s="242"/>
      <c r="J469" s="238"/>
      <c r="K469" s="238"/>
      <c r="L469" s="243"/>
      <c r="M469" s="244"/>
      <c r="N469" s="245"/>
      <c r="O469" s="245"/>
      <c r="P469" s="245"/>
      <c r="Q469" s="245"/>
      <c r="R469" s="245"/>
      <c r="S469" s="245"/>
      <c r="T469" s="24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7" t="s">
        <v>164</v>
      </c>
      <c r="AU469" s="247" t="s">
        <v>82</v>
      </c>
      <c r="AV469" s="14" t="s">
        <v>134</v>
      </c>
      <c r="AW469" s="14" t="s">
        <v>33</v>
      </c>
      <c r="AX469" s="14" t="s">
        <v>80</v>
      </c>
      <c r="AY469" s="247" t="s">
        <v>126</v>
      </c>
    </row>
    <row r="470" s="2" customFormat="1" ht="24.15" customHeight="1">
      <c r="A470" s="40"/>
      <c r="B470" s="41"/>
      <c r="C470" s="258" t="s">
        <v>612</v>
      </c>
      <c r="D470" s="258" t="s">
        <v>296</v>
      </c>
      <c r="E470" s="259" t="s">
        <v>613</v>
      </c>
      <c r="F470" s="260" t="s">
        <v>614</v>
      </c>
      <c r="G470" s="261" t="s">
        <v>228</v>
      </c>
      <c r="H470" s="262">
        <v>232.87000000000001</v>
      </c>
      <c r="I470" s="263"/>
      <c r="J470" s="264">
        <f>ROUND(I470*H470,2)</f>
        <v>0</v>
      </c>
      <c r="K470" s="260" t="s">
        <v>133</v>
      </c>
      <c r="L470" s="265"/>
      <c r="M470" s="266" t="s">
        <v>19</v>
      </c>
      <c r="N470" s="267" t="s">
        <v>43</v>
      </c>
      <c r="O470" s="86"/>
      <c r="P470" s="215">
        <f>O470*H470</f>
        <v>0</v>
      </c>
      <c r="Q470" s="215">
        <v>0.00198</v>
      </c>
      <c r="R470" s="215">
        <f>Q470*H470</f>
        <v>0.46108260000000001</v>
      </c>
      <c r="S470" s="215">
        <v>0</v>
      </c>
      <c r="T470" s="216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7" t="s">
        <v>299</v>
      </c>
      <c r="AT470" s="217" t="s">
        <v>296</v>
      </c>
      <c r="AU470" s="217" t="s">
        <v>82</v>
      </c>
      <c r="AY470" s="19" t="s">
        <v>126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80</v>
      </c>
      <c r="BK470" s="218">
        <f>ROUND(I470*H470,2)</f>
        <v>0</v>
      </c>
      <c r="BL470" s="19" t="s">
        <v>229</v>
      </c>
      <c r="BM470" s="217" t="s">
        <v>615</v>
      </c>
    </row>
    <row r="471" s="2" customFormat="1">
      <c r="A471" s="40"/>
      <c r="B471" s="41"/>
      <c r="C471" s="42"/>
      <c r="D471" s="219" t="s">
        <v>136</v>
      </c>
      <c r="E471" s="42"/>
      <c r="F471" s="220" t="s">
        <v>614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136</v>
      </c>
      <c r="AU471" s="19" t="s">
        <v>82</v>
      </c>
    </row>
    <row r="472" s="13" customFormat="1">
      <c r="A472" s="13"/>
      <c r="B472" s="226"/>
      <c r="C472" s="227"/>
      <c r="D472" s="219" t="s">
        <v>164</v>
      </c>
      <c r="E472" s="228" t="s">
        <v>19</v>
      </c>
      <c r="F472" s="229" t="s">
        <v>616</v>
      </c>
      <c r="G472" s="227"/>
      <c r="H472" s="230">
        <v>211.69999999999999</v>
      </c>
      <c r="I472" s="231"/>
      <c r="J472" s="227"/>
      <c r="K472" s="227"/>
      <c r="L472" s="232"/>
      <c r="M472" s="233"/>
      <c r="N472" s="234"/>
      <c r="O472" s="234"/>
      <c r="P472" s="234"/>
      <c r="Q472" s="234"/>
      <c r="R472" s="234"/>
      <c r="S472" s="234"/>
      <c r="T472" s="23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6" t="s">
        <v>164</v>
      </c>
      <c r="AU472" s="236" t="s">
        <v>82</v>
      </c>
      <c r="AV472" s="13" t="s">
        <v>82</v>
      </c>
      <c r="AW472" s="13" t="s">
        <v>33</v>
      </c>
      <c r="AX472" s="13" t="s">
        <v>80</v>
      </c>
      <c r="AY472" s="236" t="s">
        <v>126</v>
      </c>
    </row>
    <row r="473" s="13" customFormat="1">
      <c r="A473" s="13"/>
      <c r="B473" s="226"/>
      <c r="C473" s="227"/>
      <c r="D473" s="219" t="s">
        <v>164</v>
      </c>
      <c r="E473" s="227"/>
      <c r="F473" s="229" t="s">
        <v>617</v>
      </c>
      <c r="G473" s="227"/>
      <c r="H473" s="230">
        <v>232.87000000000001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164</v>
      </c>
      <c r="AU473" s="236" t="s">
        <v>82</v>
      </c>
      <c r="AV473" s="13" t="s">
        <v>82</v>
      </c>
      <c r="AW473" s="13" t="s">
        <v>4</v>
      </c>
      <c r="AX473" s="13" t="s">
        <v>80</v>
      </c>
      <c r="AY473" s="236" t="s">
        <v>126</v>
      </c>
    </row>
    <row r="474" s="2" customFormat="1" ht="37.8" customHeight="1">
      <c r="A474" s="40"/>
      <c r="B474" s="41"/>
      <c r="C474" s="206" t="s">
        <v>618</v>
      </c>
      <c r="D474" s="206" t="s">
        <v>129</v>
      </c>
      <c r="E474" s="207" t="s">
        <v>619</v>
      </c>
      <c r="F474" s="208" t="s">
        <v>620</v>
      </c>
      <c r="G474" s="209" t="s">
        <v>228</v>
      </c>
      <c r="H474" s="210">
        <v>42.240000000000002</v>
      </c>
      <c r="I474" s="211"/>
      <c r="J474" s="212">
        <f>ROUND(I474*H474,2)</f>
        <v>0</v>
      </c>
      <c r="K474" s="208" t="s">
        <v>133</v>
      </c>
      <c r="L474" s="46"/>
      <c r="M474" s="213" t="s">
        <v>19</v>
      </c>
      <c r="N474" s="214" t="s">
        <v>43</v>
      </c>
      <c r="O474" s="86"/>
      <c r="P474" s="215">
        <f>O474*H474</f>
        <v>0</v>
      </c>
      <c r="Q474" s="215">
        <v>0.00042999999999999999</v>
      </c>
      <c r="R474" s="215">
        <f>Q474*H474</f>
        <v>0.018163200000000001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229</v>
      </c>
      <c r="AT474" s="217" t="s">
        <v>129</v>
      </c>
      <c r="AU474" s="217" t="s">
        <v>82</v>
      </c>
      <c r="AY474" s="19" t="s">
        <v>126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80</v>
      </c>
      <c r="BK474" s="218">
        <f>ROUND(I474*H474,2)</f>
        <v>0</v>
      </c>
      <c r="BL474" s="19" t="s">
        <v>229</v>
      </c>
      <c r="BM474" s="217" t="s">
        <v>621</v>
      </c>
    </row>
    <row r="475" s="2" customFormat="1">
      <c r="A475" s="40"/>
      <c r="B475" s="41"/>
      <c r="C475" s="42"/>
      <c r="D475" s="219" t="s">
        <v>136</v>
      </c>
      <c r="E475" s="42"/>
      <c r="F475" s="220" t="s">
        <v>622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136</v>
      </c>
      <c r="AU475" s="19" t="s">
        <v>82</v>
      </c>
    </row>
    <row r="476" s="2" customFormat="1">
      <c r="A476" s="40"/>
      <c r="B476" s="41"/>
      <c r="C476" s="42"/>
      <c r="D476" s="224" t="s">
        <v>138</v>
      </c>
      <c r="E476" s="42"/>
      <c r="F476" s="225" t="s">
        <v>623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138</v>
      </c>
      <c r="AU476" s="19" t="s">
        <v>82</v>
      </c>
    </row>
    <row r="477" s="13" customFormat="1">
      <c r="A477" s="13"/>
      <c r="B477" s="226"/>
      <c r="C477" s="227"/>
      <c r="D477" s="219" t="s">
        <v>164</v>
      </c>
      <c r="E477" s="228" t="s">
        <v>19</v>
      </c>
      <c r="F477" s="229" t="s">
        <v>624</v>
      </c>
      <c r="G477" s="227"/>
      <c r="H477" s="230">
        <v>42.240000000000002</v>
      </c>
      <c r="I477" s="231"/>
      <c r="J477" s="227"/>
      <c r="K477" s="227"/>
      <c r="L477" s="232"/>
      <c r="M477" s="233"/>
      <c r="N477" s="234"/>
      <c r="O477" s="234"/>
      <c r="P477" s="234"/>
      <c r="Q477" s="234"/>
      <c r="R477" s="234"/>
      <c r="S477" s="234"/>
      <c r="T477" s="23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6" t="s">
        <v>164</v>
      </c>
      <c r="AU477" s="236" t="s">
        <v>82</v>
      </c>
      <c r="AV477" s="13" t="s">
        <v>82</v>
      </c>
      <c r="AW477" s="13" t="s">
        <v>33</v>
      </c>
      <c r="AX477" s="13" t="s">
        <v>72</v>
      </c>
      <c r="AY477" s="236" t="s">
        <v>126</v>
      </c>
    </row>
    <row r="478" s="14" customFormat="1">
      <c r="A478" s="14"/>
      <c r="B478" s="237"/>
      <c r="C478" s="238"/>
      <c r="D478" s="219" t="s">
        <v>164</v>
      </c>
      <c r="E478" s="239" t="s">
        <v>19</v>
      </c>
      <c r="F478" s="240" t="s">
        <v>166</v>
      </c>
      <c r="G478" s="238"/>
      <c r="H478" s="241">
        <v>42.240000000000002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7" t="s">
        <v>164</v>
      </c>
      <c r="AU478" s="247" t="s">
        <v>82</v>
      </c>
      <c r="AV478" s="14" t="s">
        <v>134</v>
      </c>
      <c r="AW478" s="14" t="s">
        <v>33</v>
      </c>
      <c r="AX478" s="14" t="s">
        <v>80</v>
      </c>
      <c r="AY478" s="247" t="s">
        <v>126</v>
      </c>
    </row>
    <row r="479" s="2" customFormat="1" ht="24.15" customHeight="1">
      <c r="A479" s="40"/>
      <c r="B479" s="41"/>
      <c r="C479" s="258" t="s">
        <v>625</v>
      </c>
      <c r="D479" s="258" t="s">
        <v>296</v>
      </c>
      <c r="E479" s="259" t="s">
        <v>613</v>
      </c>
      <c r="F479" s="260" t="s">
        <v>614</v>
      </c>
      <c r="G479" s="261" t="s">
        <v>228</v>
      </c>
      <c r="H479" s="262">
        <v>46.463999999999999</v>
      </c>
      <c r="I479" s="263"/>
      <c r="J479" s="264">
        <f>ROUND(I479*H479,2)</f>
        <v>0</v>
      </c>
      <c r="K479" s="260" t="s">
        <v>133</v>
      </c>
      <c r="L479" s="265"/>
      <c r="M479" s="266" t="s">
        <v>19</v>
      </c>
      <c r="N479" s="267" t="s">
        <v>43</v>
      </c>
      <c r="O479" s="86"/>
      <c r="P479" s="215">
        <f>O479*H479</f>
        <v>0</v>
      </c>
      <c r="Q479" s="215">
        <v>0.00198</v>
      </c>
      <c r="R479" s="215">
        <f>Q479*H479</f>
        <v>0.091998719999999992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299</v>
      </c>
      <c r="AT479" s="217" t="s">
        <v>296</v>
      </c>
      <c r="AU479" s="217" t="s">
        <v>82</v>
      </c>
      <c r="AY479" s="19" t="s">
        <v>126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80</v>
      </c>
      <c r="BK479" s="218">
        <f>ROUND(I479*H479,2)</f>
        <v>0</v>
      </c>
      <c r="BL479" s="19" t="s">
        <v>229</v>
      </c>
      <c r="BM479" s="217" t="s">
        <v>626</v>
      </c>
    </row>
    <row r="480" s="2" customFormat="1">
      <c r="A480" s="40"/>
      <c r="B480" s="41"/>
      <c r="C480" s="42"/>
      <c r="D480" s="219" t="s">
        <v>136</v>
      </c>
      <c r="E480" s="42"/>
      <c r="F480" s="220" t="s">
        <v>614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136</v>
      </c>
      <c r="AU480" s="19" t="s">
        <v>82</v>
      </c>
    </row>
    <row r="481" s="13" customFormat="1">
      <c r="A481" s="13"/>
      <c r="B481" s="226"/>
      <c r="C481" s="227"/>
      <c r="D481" s="219" t="s">
        <v>164</v>
      </c>
      <c r="E481" s="228" t="s">
        <v>19</v>
      </c>
      <c r="F481" s="229" t="s">
        <v>627</v>
      </c>
      <c r="G481" s="227"/>
      <c r="H481" s="230">
        <v>42.240000000000002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164</v>
      </c>
      <c r="AU481" s="236" t="s">
        <v>82</v>
      </c>
      <c r="AV481" s="13" t="s">
        <v>82</v>
      </c>
      <c r="AW481" s="13" t="s">
        <v>33</v>
      </c>
      <c r="AX481" s="13" t="s">
        <v>80</v>
      </c>
      <c r="AY481" s="236" t="s">
        <v>126</v>
      </c>
    </row>
    <row r="482" s="13" customFormat="1">
      <c r="A482" s="13"/>
      <c r="B482" s="226"/>
      <c r="C482" s="227"/>
      <c r="D482" s="219" t="s">
        <v>164</v>
      </c>
      <c r="E482" s="227"/>
      <c r="F482" s="229" t="s">
        <v>628</v>
      </c>
      <c r="G482" s="227"/>
      <c r="H482" s="230">
        <v>46.463999999999999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164</v>
      </c>
      <c r="AU482" s="236" t="s">
        <v>82</v>
      </c>
      <c r="AV482" s="13" t="s">
        <v>82</v>
      </c>
      <c r="AW482" s="13" t="s">
        <v>4</v>
      </c>
      <c r="AX482" s="13" t="s">
        <v>80</v>
      </c>
      <c r="AY482" s="236" t="s">
        <v>126</v>
      </c>
    </row>
    <row r="483" s="2" customFormat="1" ht="33" customHeight="1">
      <c r="A483" s="40"/>
      <c r="B483" s="41"/>
      <c r="C483" s="206" t="s">
        <v>629</v>
      </c>
      <c r="D483" s="206" t="s">
        <v>129</v>
      </c>
      <c r="E483" s="207" t="s">
        <v>630</v>
      </c>
      <c r="F483" s="208" t="s">
        <v>631</v>
      </c>
      <c r="G483" s="209" t="s">
        <v>132</v>
      </c>
      <c r="H483" s="210">
        <v>202.03</v>
      </c>
      <c r="I483" s="211"/>
      <c r="J483" s="212">
        <f>ROUND(I483*H483,2)</f>
        <v>0</v>
      </c>
      <c r="K483" s="208" t="s">
        <v>133</v>
      </c>
      <c r="L483" s="46"/>
      <c r="M483" s="213" t="s">
        <v>19</v>
      </c>
      <c r="N483" s="214" t="s">
        <v>43</v>
      </c>
      <c r="O483" s="86"/>
      <c r="P483" s="215">
        <f>O483*H483</f>
        <v>0</v>
      </c>
      <c r="Q483" s="215">
        <v>0.0090299999999999998</v>
      </c>
      <c r="R483" s="215">
        <f>Q483*H483</f>
        <v>1.8243308999999999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229</v>
      </c>
      <c r="AT483" s="217" t="s">
        <v>129</v>
      </c>
      <c r="AU483" s="217" t="s">
        <v>82</v>
      </c>
      <c r="AY483" s="19" t="s">
        <v>126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80</v>
      </c>
      <c r="BK483" s="218">
        <f>ROUND(I483*H483,2)</f>
        <v>0</v>
      </c>
      <c r="BL483" s="19" t="s">
        <v>229</v>
      </c>
      <c r="BM483" s="217" t="s">
        <v>632</v>
      </c>
    </row>
    <row r="484" s="2" customFormat="1">
      <c r="A484" s="40"/>
      <c r="B484" s="41"/>
      <c r="C484" s="42"/>
      <c r="D484" s="219" t="s">
        <v>136</v>
      </c>
      <c r="E484" s="42"/>
      <c r="F484" s="220" t="s">
        <v>633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136</v>
      </c>
      <c r="AU484" s="19" t="s">
        <v>82</v>
      </c>
    </row>
    <row r="485" s="2" customFormat="1">
      <c r="A485" s="40"/>
      <c r="B485" s="41"/>
      <c r="C485" s="42"/>
      <c r="D485" s="224" t="s">
        <v>138</v>
      </c>
      <c r="E485" s="42"/>
      <c r="F485" s="225" t="s">
        <v>634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138</v>
      </c>
      <c r="AU485" s="19" t="s">
        <v>82</v>
      </c>
    </row>
    <row r="486" s="13" customFormat="1">
      <c r="A486" s="13"/>
      <c r="B486" s="226"/>
      <c r="C486" s="227"/>
      <c r="D486" s="219" t="s">
        <v>164</v>
      </c>
      <c r="E486" s="228" t="s">
        <v>19</v>
      </c>
      <c r="F486" s="229" t="s">
        <v>273</v>
      </c>
      <c r="G486" s="227"/>
      <c r="H486" s="230">
        <v>4.0599999999999996</v>
      </c>
      <c r="I486" s="231"/>
      <c r="J486" s="227"/>
      <c r="K486" s="227"/>
      <c r="L486" s="232"/>
      <c r="M486" s="233"/>
      <c r="N486" s="234"/>
      <c r="O486" s="234"/>
      <c r="P486" s="234"/>
      <c r="Q486" s="234"/>
      <c r="R486" s="234"/>
      <c r="S486" s="234"/>
      <c r="T486" s="23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6" t="s">
        <v>164</v>
      </c>
      <c r="AU486" s="236" t="s">
        <v>82</v>
      </c>
      <c r="AV486" s="13" t="s">
        <v>82</v>
      </c>
      <c r="AW486" s="13" t="s">
        <v>33</v>
      </c>
      <c r="AX486" s="13" t="s">
        <v>72</v>
      </c>
      <c r="AY486" s="236" t="s">
        <v>126</v>
      </c>
    </row>
    <row r="487" s="13" customFormat="1">
      <c r="A487" s="13"/>
      <c r="B487" s="226"/>
      <c r="C487" s="227"/>
      <c r="D487" s="219" t="s">
        <v>164</v>
      </c>
      <c r="E487" s="228" t="s">
        <v>19</v>
      </c>
      <c r="F487" s="229" t="s">
        <v>274</v>
      </c>
      <c r="G487" s="227"/>
      <c r="H487" s="230">
        <v>4.6399999999999997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164</v>
      </c>
      <c r="AU487" s="236" t="s">
        <v>82</v>
      </c>
      <c r="AV487" s="13" t="s">
        <v>82</v>
      </c>
      <c r="AW487" s="13" t="s">
        <v>33</v>
      </c>
      <c r="AX487" s="13" t="s">
        <v>72</v>
      </c>
      <c r="AY487" s="236" t="s">
        <v>126</v>
      </c>
    </row>
    <row r="488" s="13" customFormat="1">
      <c r="A488" s="13"/>
      <c r="B488" s="226"/>
      <c r="C488" s="227"/>
      <c r="D488" s="219" t="s">
        <v>164</v>
      </c>
      <c r="E488" s="228" t="s">
        <v>19</v>
      </c>
      <c r="F488" s="229" t="s">
        <v>275</v>
      </c>
      <c r="G488" s="227"/>
      <c r="H488" s="230">
        <v>27.449999999999999</v>
      </c>
      <c r="I488" s="231"/>
      <c r="J488" s="227"/>
      <c r="K488" s="227"/>
      <c r="L488" s="232"/>
      <c r="M488" s="233"/>
      <c r="N488" s="234"/>
      <c r="O488" s="234"/>
      <c r="P488" s="234"/>
      <c r="Q488" s="234"/>
      <c r="R488" s="234"/>
      <c r="S488" s="234"/>
      <c r="T488" s="235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6" t="s">
        <v>164</v>
      </c>
      <c r="AU488" s="236" t="s">
        <v>82</v>
      </c>
      <c r="AV488" s="13" t="s">
        <v>82</v>
      </c>
      <c r="AW488" s="13" t="s">
        <v>33</v>
      </c>
      <c r="AX488" s="13" t="s">
        <v>72</v>
      </c>
      <c r="AY488" s="236" t="s">
        <v>126</v>
      </c>
    </row>
    <row r="489" s="13" customFormat="1">
      <c r="A489" s="13"/>
      <c r="B489" s="226"/>
      <c r="C489" s="227"/>
      <c r="D489" s="219" t="s">
        <v>164</v>
      </c>
      <c r="E489" s="228" t="s">
        <v>19</v>
      </c>
      <c r="F489" s="229" t="s">
        <v>276</v>
      </c>
      <c r="G489" s="227"/>
      <c r="H489" s="230">
        <v>8.6999999999999993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164</v>
      </c>
      <c r="AU489" s="236" t="s">
        <v>82</v>
      </c>
      <c r="AV489" s="13" t="s">
        <v>82</v>
      </c>
      <c r="AW489" s="13" t="s">
        <v>33</v>
      </c>
      <c r="AX489" s="13" t="s">
        <v>72</v>
      </c>
      <c r="AY489" s="236" t="s">
        <v>126</v>
      </c>
    </row>
    <row r="490" s="13" customFormat="1">
      <c r="A490" s="13"/>
      <c r="B490" s="226"/>
      <c r="C490" s="227"/>
      <c r="D490" s="219" t="s">
        <v>164</v>
      </c>
      <c r="E490" s="228" t="s">
        <v>19</v>
      </c>
      <c r="F490" s="229" t="s">
        <v>277</v>
      </c>
      <c r="G490" s="227"/>
      <c r="H490" s="230">
        <v>65.25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164</v>
      </c>
      <c r="AU490" s="236" t="s">
        <v>82</v>
      </c>
      <c r="AV490" s="13" t="s">
        <v>82</v>
      </c>
      <c r="AW490" s="13" t="s">
        <v>33</v>
      </c>
      <c r="AX490" s="13" t="s">
        <v>72</v>
      </c>
      <c r="AY490" s="236" t="s">
        <v>126</v>
      </c>
    </row>
    <row r="491" s="13" customFormat="1">
      <c r="A491" s="13"/>
      <c r="B491" s="226"/>
      <c r="C491" s="227"/>
      <c r="D491" s="219" t="s">
        <v>164</v>
      </c>
      <c r="E491" s="228" t="s">
        <v>19</v>
      </c>
      <c r="F491" s="229" t="s">
        <v>278</v>
      </c>
      <c r="G491" s="227"/>
      <c r="H491" s="230">
        <v>8.6999999999999993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164</v>
      </c>
      <c r="AU491" s="236" t="s">
        <v>82</v>
      </c>
      <c r="AV491" s="13" t="s">
        <v>82</v>
      </c>
      <c r="AW491" s="13" t="s">
        <v>33</v>
      </c>
      <c r="AX491" s="13" t="s">
        <v>72</v>
      </c>
      <c r="AY491" s="236" t="s">
        <v>126</v>
      </c>
    </row>
    <row r="492" s="13" customFormat="1">
      <c r="A492" s="13"/>
      <c r="B492" s="226"/>
      <c r="C492" s="227"/>
      <c r="D492" s="219" t="s">
        <v>164</v>
      </c>
      <c r="E492" s="228" t="s">
        <v>19</v>
      </c>
      <c r="F492" s="229" t="s">
        <v>279</v>
      </c>
      <c r="G492" s="227"/>
      <c r="H492" s="230">
        <v>62.060000000000002</v>
      </c>
      <c r="I492" s="231"/>
      <c r="J492" s="227"/>
      <c r="K492" s="227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164</v>
      </c>
      <c r="AU492" s="236" t="s">
        <v>82</v>
      </c>
      <c r="AV492" s="13" t="s">
        <v>82</v>
      </c>
      <c r="AW492" s="13" t="s">
        <v>33</v>
      </c>
      <c r="AX492" s="13" t="s">
        <v>72</v>
      </c>
      <c r="AY492" s="236" t="s">
        <v>126</v>
      </c>
    </row>
    <row r="493" s="13" customFormat="1">
      <c r="A493" s="13"/>
      <c r="B493" s="226"/>
      <c r="C493" s="227"/>
      <c r="D493" s="219" t="s">
        <v>164</v>
      </c>
      <c r="E493" s="228" t="s">
        <v>19</v>
      </c>
      <c r="F493" s="229" t="s">
        <v>280</v>
      </c>
      <c r="G493" s="227"/>
      <c r="H493" s="230">
        <v>1.69</v>
      </c>
      <c r="I493" s="231"/>
      <c r="J493" s="227"/>
      <c r="K493" s="227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164</v>
      </c>
      <c r="AU493" s="236" t="s">
        <v>82</v>
      </c>
      <c r="AV493" s="13" t="s">
        <v>82</v>
      </c>
      <c r="AW493" s="13" t="s">
        <v>33</v>
      </c>
      <c r="AX493" s="13" t="s">
        <v>72</v>
      </c>
      <c r="AY493" s="236" t="s">
        <v>126</v>
      </c>
    </row>
    <row r="494" s="13" customFormat="1">
      <c r="A494" s="13"/>
      <c r="B494" s="226"/>
      <c r="C494" s="227"/>
      <c r="D494" s="219" t="s">
        <v>164</v>
      </c>
      <c r="E494" s="228" t="s">
        <v>19</v>
      </c>
      <c r="F494" s="229" t="s">
        <v>540</v>
      </c>
      <c r="G494" s="227"/>
      <c r="H494" s="230">
        <v>19.48</v>
      </c>
      <c r="I494" s="231"/>
      <c r="J494" s="227"/>
      <c r="K494" s="227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164</v>
      </c>
      <c r="AU494" s="236" t="s">
        <v>82</v>
      </c>
      <c r="AV494" s="13" t="s">
        <v>82</v>
      </c>
      <c r="AW494" s="13" t="s">
        <v>33</v>
      </c>
      <c r="AX494" s="13" t="s">
        <v>72</v>
      </c>
      <c r="AY494" s="236" t="s">
        <v>126</v>
      </c>
    </row>
    <row r="495" s="14" customFormat="1">
      <c r="A495" s="14"/>
      <c r="B495" s="237"/>
      <c r="C495" s="238"/>
      <c r="D495" s="219" t="s">
        <v>164</v>
      </c>
      <c r="E495" s="239" t="s">
        <v>19</v>
      </c>
      <c r="F495" s="240" t="s">
        <v>166</v>
      </c>
      <c r="G495" s="238"/>
      <c r="H495" s="241">
        <v>202.03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164</v>
      </c>
      <c r="AU495" s="247" t="s">
        <v>82</v>
      </c>
      <c r="AV495" s="14" t="s">
        <v>134</v>
      </c>
      <c r="AW495" s="14" t="s">
        <v>33</v>
      </c>
      <c r="AX495" s="14" t="s">
        <v>80</v>
      </c>
      <c r="AY495" s="247" t="s">
        <v>126</v>
      </c>
    </row>
    <row r="496" s="2" customFormat="1" ht="33" customHeight="1">
      <c r="A496" s="40"/>
      <c r="B496" s="41"/>
      <c r="C496" s="258" t="s">
        <v>635</v>
      </c>
      <c r="D496" s="258" t="s">
        <v>296</v>
      </c>
      <c r="E496" s="259" t="s">
        <v>592</v>
      </c>
      <c r="F496" s="260" t="s">
        <v>593</v>
      </c>
      <c r="G496" s="261" t="s">
        <v>132</v>
      </c>
      <c r="H496" s="262">
        <v>232.33500000000001</v>
      </c>
      <c r="I496" s="263"/>
      <c r="J496" s="264">
        <f>ROUND(I496*H496,2)</f>
        <v>0</v>
      </c>
      <c r="K496" s="260" t="s">
        <v>133</v>
      </c>
      <c r="L496" s="265"/>
      <c r="M496" s="266" t="s">
        <v>19</v>
      </c>
      <c r="N496" s="267" t="s">
        <v>43</v>
      </c>
      <c r="O496" s="86"/>
      <c r="P496" s="215">
        <f>O496*H496</f>
        <v>0</v>
      </c>
      <c r="Q496" s="215">
        <v>0.021999999999999999</v>
      </c>
      <c r="R496" s="215">
        <f>Q496*H496</f>
        <v>5.11137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299</v>
      </c>
      <c r="AT496" s="217" t="s">
        <v>296</v>
      </c>
      <c r="AU496" s="217" t="s">
        <v>82</v>
      </c>
      <c r="AY496" s="19" t="s">
        <v>126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80</v>
      </c>
      <c r="BK496" s="218">
        <f>ROUND(I496*H496,2)</f>
        <v>0</v>
      </c>
      <c r="BL496" s="19" t="s">
        <v>229</v>
      </c>
      <c r="BM496" s="217" t="s">
        <v>636</v>
      </c>
    </row>
    <row r="497" s="2" customFormat="1">
      <c r="A497" s="40"/>
      <c r="B497" s="41"/>
      <c r="C497" s="42"/>
      <c r="D497" s="219" t="s">
        <v>136</v>
      </c>
      <c r="E497" s="42"/>
      <c r="F497" s="220" t="s">
        <v>593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136</v>
      </c>
      <c r="AU497" s="19" t="s">
        <v>82</v>
      </c>
    </row>
    <row r="498" s="13" customFormat="1">
      <c r="A498" s="13"/>
      <c r="B498" s="226"/>
      <c r="C498" s="227"/>
      <c r="D498" s="219" t="s">
        <v>164</v>
      </c>
      <c r="E498" s="228" t="s">
        <v>19</v>
      </c>
      <c r="F498" s="229" t="s">
        <v>637</v>
      </c>
      <c r="G498" s="227"/>
      <c r="H498" s="230">
        <v>202.03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164</v>
      </c>
      <c r="AU498" s="236" t="s">
        <v>82</v>
      </c>
      <c r="AV498" s="13" t="s">
        <v>82</v>
      </c>
      <c r="AW498" s="13" t="s">
        <v>33</v>
      </c>
      <c r="AX498" s="13" t="s">
        <v>80</v>
      </c>
      <c r="AY498" s="236" t="s">
        <v>126</v>
      </c>
    </row>
    <row r="499" s="13" customFormat="1">
      <c r="A499" s="13"/>
      <c r="B499" s="226"/>
      <c r="C499" s="227"/>
      <c r="D499" s="219" t="s">
        <v>164</v>
      </c>
      <c r="E499" s="227"/>
      <c r="F499" s="229" t="s">
        <v>638</v>
      </c>
      <c r="G499" s="227"/>
      <c r="H499" s="230">
        <v>232.33500000000001</v>
      </c>
      <c r="I499" s="231"/>
      <c r="J499" s="227"/>
      <c r="K499" s="227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164</v>
      </c>
      <c r="AU499" s="236" t="s">
        <v>82</v>
      </c>
      <c r="AV499" s="13" t="s">
        <v>82</v>
      </c>
      <c r="AW499" s="13" t="s">
        <v>4</v>
      </c>
      <c r="AX499" s="13" t="s">
        <v>80</v>
      </c>
      <c r="AY499" s="236" t="s">
        <v>126</v>
      </c>
    </row>
    <row r="500" s="2" customFormat="1" ht="16.5" customHeight="1">
      <c r="A500" s="40"/>
      <c r="B500" s="41"/>
      <c r="C500" s="206" t="s">
        <v>639</v>
      </c>
      <c r="D500" s="206" t="s">
        <v>129</v>
      </c>
      <c r="E500" s="207" t="s">
        <v>640</v>
      </c>
      <c r="F500" s="208" t="s">
        <v>641</v>
      </c>
      <c r="G500" s="209" t="s">
        <v>228</v>
      </c>
      <c r="H500" s="210">
        <v>315.54000000000002</v>
      </c>
      <c r="I500" s="211"/>
      <c r="J500" s="212">
        <f>ROUND(I500*H500,2)</f>
        <v>0</v>
      </c>
      <c r="K500" s="208" t="s">
        <v>133</v>
      </c>
      <c r="L500" s="46"/>
      <c r="M500" s="213" t="s">
        <v>19</v>
      </c>
      <c r="N500" s="214" t="s">
        <v>43</v>
      </c>
      <c r="O500" s="86"/>
      <c r="P500" s="215">
        <f>O500*H500</f>
        <v>0</v>
      </c>
      <c r="Q500" s="215">
        <v>9.0000000000000006E-05</v>
      </c>
      <c r="R500" s="215">
        <f>Q500*H500</f>
        <v>0.028398600000000003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229</v>
      </c>
      <c r="AT500" s="217" t="s">
        <v>129</v>
      </c>
      <c r="AU500" s="217" t="s">
        <v>82</v>
      </c>
      <c r="AY500" s="19" t="s">
        <v>126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80</v>
      </c>
      <c r="BK500" s="218">
        <f>ROUND(I500*H500,2)</f>
        <v>0</v>
      </c>
      <c r="BL500" s="19" t="s">
        <v>229</v>
      </c>
      <c r="BM500" s="217" t="s">
        <v>642</v>
      </c>
    </row>
    <row r="501" s="2" customFormat="1">
      <c r="A501" s="40"/>
      <c r="B501" s="41"/>
      <c r="C501" s="42"/>
      <c r="D501" s="219" t="s">
        <v>136</v>
      </c>
      <c r="E501" s="42"/>
      <c r="F501" s="220" t="s">
        <v>643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136</v>
      </c>
      <c r="AU501" s="19" t="s">
        <v>82</v>
      </c>
    </row>
    <row r="502" s="2" customFormat="1">
      <c r="A502" s="40"/>
      <c r="B502" s="41"/>
      <c r="C502" s="42"/>
      <c r="D502" s="224" t="s">
        <v>138</v>
      </c>
      <c r="E502" s="42"/>
      <c r="F502" s="225" t="s">
        <v>644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138</v>
      </c>
      <c r="AU502" s="19" t="s">
        <v>82</v>
      </c>
    </row>
    <row r="503" s="13" customFormat="1">
      <c r="A503" s="13"/>
      <c r="B503" s="226"/>
      <c r="C503" s="227"/>
      <c r="D503" s="219" t="s">
        <v>164</v>
      </c>
      <c r="E503" s="228" t="s">
        <v>19</v>
      </c>
      <c r="F503" s="229" t="s">
        <v>624</v>
      </c>
      <c r="G503" s="227"/>
      <c r="H503" s="230">
        <v>42.240000000000002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164</v>
      </c>
      <c r="AU503" s="236" t="s">
        <v>82</v>
      </c>
      <c r="AV503" s="13" t="s">
        <v>82</v>
      </c>
      <c r="AW503" s="13" t="s">
        <v>33</v>
      </c>
      <c r="AX503" s="13" t="s">
        <v>72</v>
      </c>
      <c r="AY503" s="236" t="s">
        <v>126</v>
      </c>
    </row>
    <row r="504" s="13" customFormat="1">
      <c r="A504" s="13"/>
      <c r="B504" s="226"/>
      <c r="C504" s="227"/>
      <c r="D504" s="219" t="s">
        <v>164</v>
      </c>
      <c r="E504" s="228" t="s">
        <v>19</v>
      </c>
      <c r="F504" s="229" t="s">
        <v>578</v>
      </c>
      <c r="G504" s="227"/>
      <c r="H504" s="230">
        <v>61.600000000000001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164</v>
      </c>
      <c r="AU504" s="236" t="s">
        <v>82</v>
      </c>
      <c r="AV504" s="13" t="s">
        <v>82</v>
      </c>
      <c r="AW504" s="13" t="s">
        <v>33</v>
      </c>
      <c r="AX504" s="13" t="s">
        <v>72</v>
      </c>
      <c r="AY504" s="236" t="s">
        <v>126</v>
      </c>
    </row>
    <row r="505" s="13" customFormat="1">
      <c r="A505" s="13"/>
      <c r="B505" s="226"/>
      <c r="C505" s="227"/>
      <c r="D505" s="219" t="s">
        <v>164</v>
      </c>
      <c r="E505" s="228" t="s">
        <v>19</v>
      </c>
      <c r="F505" s="229" t="s">
        <v>314</v>
      </c>
      <c r="G505" s="227"/>
      <c r="H505" s="230">
        <v>11.5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164</v>
      </c>
      <c r="AU505" s="236" t="s">
        <v>82</v>
      </c>
      <c r="AV505" s="13" t="s">
        <v>82</v>
      </c>
      <c r="AW505" s="13" t="s">
        <v>33</v>
      </c>
      <c r="AX505" s="13" t="s">
        <v>72</v>
      </c>
      <c r="AY505" s="236" t="s">
        <v>126</v>
      </c>
    </row>
    <row r="506" s="13" customFormat="1">
      <c r="A506" s="13"/>
      <c r="B506" s="226"/>
      <c r="C506" s="227"/>
      <c r="D506" s="219" t="s">
        <v>164</v>
      </c>
      <c r="E506" s="228" t="s">
        <v>19</v>
      </c>
      <c r="F506" s="229" t="s">
        <v>315</v>
      </c>
      <c r="G506" s="227"/>
      <c r="H506" s="230">
        <v>38</v>
      </c>
      <c r="I506" s="231"/>
      <c r="J506" s="227"/>
      <c r="K506" s="227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164</v>
      </c>
      <c r="AU506" s="236" t="s">
        <v>82</v>
      </c>
      <c r="AV506" s="13" t="s">
        <v>82</v>
      </c>
      <c r="AW506" s="13" t="s">
        <v>33</v>
      </c>
      <c r="AX506" s="13" t="s">
        <v>72</v>
      </c>
      <c r="AY506" s="236" t="s">
        <v>126</v>
      </c>
    </row>
    <row r="507" s="13" customFormat="1">
      <c r="A507" s="13"/>
      <c r="B507" s="226"/>
      <c r="C507" s="227"/>
      <c r="D507" s="219" t="s">
        <v>164</v>
      </c>
      <c r="E507" s="228" t="s">
        <v>19</v>
      </c>
      <c r="F507" s="229" t="s">
        <v>316</v>
      </c>
      <c r="G507" s="227"/>
      <c r="H507" s="230">
        <v>17.600000000000001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164</v>
      </c>
      <c r="AU507" s="236" t="s">
        <v>82</v>
      </c>
      <c r="AV507" s="13" t="s">
        <v>82</v>
      </c>
      <c r="AW507" s="13" t="s">
        <v>33</v>
      </c>
      <c r="AX507" s="13" t="s">
        <v>72</v>
      </c>
      <c r="AY507" s="236" t="s">
        <v>126</v>
      </c>
    </row>
    <row r="508" s="13" customFormat="1">
      <c r="A508" s="13"/>
      <c r="B508" s="226"/>
      <c r="C508" s="227"/>
      <c r="D508" s="219" t="s">
        <v>164</v>
      </c>
      <c r="E508" s="228" t="s">
        <v>19</v>
      </c>
      <c r="F508" s="229" t="s">
        <v>317</v>
      </c>
      <c r="G508" s="227"/>
      <c r="H508" s="230">
        <v>59.5</v>
      </c>
      <c r="I508" s="231"/>
      <c r="J508" s="227"/>
      <c r="K508" s="227"/>
      <c r="L508" s="232"/>
      <c r="M508" s="233"/>
      <c r="N508" s="234"/>
      <c r="O508" s="234"/>
      <c r="P508" s="234"/>
      <c r="Q508" s="234"/>
      <c r="R508" s="234"/>
      <c r="S508" s="234"/>
      <c r="T508" s="23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6" t="s">
        <v>164</v>
      </c>
      <c r="AU508" s="236" t="s">
        <v>82</v>
      </c>
      <c r="AV508" s="13" t="s">
        <v>82</v>
      </c>
      <c r="AW508" s="13" t="s">
        <v>33</v>
      </c>
      <c r="AX508" s="13" t="s">
        <v>72</v>
      </c>
      <c r="AY508" s="236" t="s">
        <v>126</v>
      </c>
    </row>
    <row r="509" s="13" customFormat="1">
      <c r="A509" s="13"/>
      <c r="B509" s="226"/>
      <c r="C509" s="227"/>
      <c r="D509" s="219" t="s">
        <v>164</v>
      </c>
      <c r="E509" s="228" t="s">
        <v>19</v>
      </c>
      <c r="F509" s="229" t="s">
        <v>318</v>
      </c>
      <c r="G509" s="227"/>
      <c r="H509" s="230">
        <v>7.0999999999999996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164</v>
      </c>
      <c r="AU509" s="236" t="s">
        <v>82</v>
      </c>
      <c r="AV509" s="13" t="s">
        <v>82</v>
      </c>
      <c r="AW509" s="13" t="s">
        <v>33</v>
      </c>
      <c r="AX509" s="13" t="s">
        <v>72</v>
      </c>
      <c r="AY509" s="236" t="s">
        <v>126</v>
      </c>
    </row>
    <row r="510" s="13" customFormat="1">
      <c r="A510" s="13"/>
      <c r="B510" s="226"/>
      <c r="C510" s="227"/>
      <c r="D510" s="219" t="s">
        <v>164</v>
      </c>
      <c r="E510" s="228" t="s">
        <v>19</v>
      </c>
      <c r="F510" s="229" t="s">
        <v>319</v>
      </c>
      <c r="G510" s="227"/>
      <c r="H510" s="230">
        <v>54.200000000000003</v>
      </c>
      <c r="I510" s="231"/>
      <c r="J510" s="227"/>
      <c r="K510" s="227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164</v>
      </c>
      <c r="AU510" s="236" t="s">
        <v>82</v>
      </c>
      <c r="AV510" s="13" t="s">
        <v>82</v>
      </c>
      <c r="AW510" s="13" t="s">
        <v>33</v>
      </c>
      <c r="AX510" s="13" t="s">
        <v>72</v>
      </c>
      <c r="AY510" s="236" t="s">
        <v>126</v>
      </c>
    </row>
    <row r="511" s="13" customFormat="1">
      <c r="A511" s="13"/>
      <c r="B511" s="226"/>
      <c r="C511" s="227"/>
      <c r="D511" s="219" t="s">
        <v>164</v>
      </c>
      <c r="E511" s="228" t="s">
        <v>19</v>
      </c>
      <c r="F511" s="229" t="s">
        <v>320</v>
      </c>
      <c r="G511" s="227"/>
      <c r="H511" s="230">
        <v>23.800000000000001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164</v>
      </c>
      <c r="AU511" s="236" t="s">
        <v>82</v>
      </c>
      <c r="AV511" s="13" t="s">
        <v>82</v>
      </c>
      <c r="AW511" s="13" t="s">
        <v>33</v>
      </c>
      <c r="AX511" s="13" t="s">
        <v>72</v>
      </c>
      <c r="AY511" s="236" t="s">
        <v>126</v>
      </c>
    </row>
    <row r="512" s="14" customFormat="1">
      <c r="A512" s="14"/>
      <c r="B512" s="237"/>
      <c r="C512" s="238"/>
      <c r="D512" s="219" t="s">
        <v>164</v>
      </c>
      <c r="E512" s="239" t="s">
        <v>19</v>
      </c>
      <c r="F512" s="240" t="s">
        <v>166</v>
      </c>
      <c r="G512" s="238"/>
      <c r="H512" s="241">
        <v>315.54000000000002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164</v>
      </c>
      <c r="AU512" s="247" t="s">
        <v>82</v>
      </c>
      <c r="AV512" s="14" t="s">
        <v>134</v>
      </c>
      <c r="AW512" s="14" t="s">
        <v>33</v>
      </c>
      <c r="AX512" s="14" t="s">
        <v>80</v>
      </c>
      <c r="AY512" s="247" t="s">
        <v>126</v>
      </c>
    </row>
    <row r="513" s="2" customFormat="1" ht="24.15" customHeight="1">
      <c r="A513" s="40"/>
      <c r="B513" s="41"/>
      <c r="C513" s="206" t="s">
        <v>645</v>
      </c>
      <c r="D513" s="206" t="s">
        <v>129</v>
      </c>
      <c r="E513" s="207" t="s">
        <v>646</v>
      </c>
      <c r="F513" s="208" t="s">
        <v>647</v>
      </c>
      <c r="G513" s="209" t="s">
        <v>324</v>
      </c>
      <c r="H513" s="268"/>
      <c r="I513" s="211"/>
      <c r="J513" s="212">
        <f>ROUND(I513*H513,2)</f>
        <v>0</v>
      </c>
      <c r="K513" s="208" t="s">
        <v>133</v>
      </c>
      <c r="L513" s="46"/>
      <c r="M513" s="213" t="s">
        <v>19</v>
      </c>
      <c r="N513" s="214" t="s">
        <v>43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229</v>
      </c>
      <c r="AT513" s="217" t="s">
        <v>129</v>
      </c>
      <c r="AU513" s="217" t="s">
        <v>82</v>
      </c>
      <c r="AY513" s="19" t="s">
        <v>126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80</v>
      </c>
      <c r="BK513" s="218">
        <f>ROUND(I513*H513,2)</f>
        <v>0</v>
      </c>
      <c r="BL513" s="19" t="s">
        <v>229</v>
      </c>
      <c r="BM513" s="217" t="s">
        <v>648</v>
      </c>
    </row>
    <row r="514" s="2" customFormat="1">
      <c r="A514" s="40"/>
      <c r="B514" s="41"/>
      <c r="C514" s="42"/>
      <c r="D514" s="219" t="s">
        <v>136</v>
      </c>
      <c r="E514" s="42"/>
      <c r="F514" s="220" t="s">
        <v>649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136</v>
      </c>
      <c r="AU514" s="19" t="s">
        <v>82</v>
      </c>
    </row>
    <row r="515" s="2" customFormat="1">
      <c r="A515" s="40"/>
      <c r="B515" s="41"/>
      <c r="C515" s="42"/>
      <c r="D515" s="224" t="s">
        <v>138</v>
      </c>
      <c r="E515" s="42"/>
      <c r="F515" s="225" t="s">
        <v>650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138</v>
      </c>
      <c r="AU515" s="19" t="s">
        <v>82</v>
      </c>
    </row>
    <row r="516" s="12" customFormat="1" ht="22.8" customHeight="1">
      <c r="A516" s="12"/>
      <c r="B516" s="190"/>
      <c r="C516" s="191"/>
      <c r="D516" s="192" t="s">
        <v>71</v>
      </c>
      <c r="E516" s="204" t="s">
        <v>651</v>
      </c>
      <c r="F516" s="204" t="s">
        <v>652</v>
      </c>
      <c r="G516" s="191"/>
      <c r="H516" s="191"/>
      <c r="I516" s="194"/>
      <c r="J516" s="205">
        <f>BK516</f>
        <v>0</v>
      </c>
      <c r="K516" s="191"/>
      <c r="L516" s="196"/>
      <c r="M516" s="197"/>
      <c r="N516" s="198"/>
      <c r="O516" s="198"/>
      <c r="P516" s="199">
        <f>SUM(P517:P555)</f>
        <v>0</v>
      </c>
      <c r="Q516" s="198"/>
      <c r="R516" s="199">
        <f>SUM(R517:R555)</f>
        <v>0</v>
      </c>
      <c r="S516" s="198"/>
      <c r="T516" s="200">
        <f>SUM(T517:T555)</f>
        <v>0.88627199999999995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1" t="s">
        <v>82</v>
      </c>
      <c r="AT516" s="202" t="s">
        <v>71</v>
      </c>
      <c r="AU516" s="202" t="s">
        <v>80</v>
      </c>
      <c r="AY516" s="201" t="s">
        <v>126</v>
      </c>
      <c r="BK516" s="203">
        <f>SUM(BK517:BK555)</f>
        <v>0</v>
      </c>
    </row>
    <row r="517" s="2" customFormat="1" ht="24.15" customHeight="1">
      <c r="A517" s="40"/>
      <c r="B517" s="41"/>
      <c r="C517" s="206" t="s">
        <v>653</v>
      </c>
      <c r="D517" s="206" t="s">
        <v>129</v>
      </c>
      <c r="E517" s="207" t="s">
        <v>654</v>
      </c>
      <c r="F517" s="208" t="s">
        <v>655</v>
      </c>
      <c r="G517" s="209" t="s">
        <v>132</v>
      </c>
      <c r="H517" s="210">
        <v>201.72999999999999</v>
      </c>
      <c r="I517" s="211"/>
      <c r="J517" s="212">
        <f>ROUND(I517*H517,2)</f>
        <v>0</v>
      </c>
      <c r="K517" s="208" t="s">
        <v>133</v>
      </c>
      <c r="L517" s="46"/>
      <c r="M517" s="213" t="s">
        <v>19</v>
      </c>
      <c r="N517" s="214" t="s">
        <v>43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0.0030000000000000001</v>
      </c>
      <c r="T517" s="216">
        <f>S517*H517</f>
        <v>0.60519000000000001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229</v>
      </c>
      <c r="AT517" s="217" t="s">
        <v>129</v>
      </c>
      <c r="AU517" s="217" t="s">
        <v>82</v>
      </c>
      <c r="AY517" s="19" t="s">
        <v>126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80</v>
      </c>
      <c r="BK517" s="218">
        <f>ROUND(I517*H517,2)</f>
        <v>0</v>
      </c>
      <c r="BL517" s="19" t="s">
        <v>229</v>
      </c>
      <c r="BM517" s="217" t="s">
        <v>656</v>
      </c>
    </row>
    <row r="518" s="2" customFormat="1">
      <c r="A518" s="40"/>
      <c r="B518" s="41"/>
      <c r="C518" s="42"/>
      <c r="D518" s="219" t="s">
        <v>136</v>
      </c>
      <c r="E518" s="42"/>
      <c r="F518" s="220" t="s">
        <v>657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136</v>
      </c>
      <c r="AU518" s="19" t="s">
        <v>82</v>
      </c>
    </row>
    <row r="519" s="2" customFormat="1">
      <c r="A519" s="40"/>
      <c r="B519" s="41"/>
      <c r="C519" s="42"/>
      <c r="D519" s="224" t="s">
        <v>138</v>
      </c>
      <c r="E519" s="42"/>
      <c r="F519" s="225" t="s">
        <v>658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138</v>
      </c>
      <c r="AU519" s="19" t="s">
        <v>82</v>
      </c>
    </row>
    <row r="520" s="13" customFormat="1">
      <c r="A520" s="13"/>
      <c r="B520" s="226"/>
      <c r="C520" s="227"/>
      <c r="D520" s="219" t="s">
        <v>164</v>
      </c>
      <c r="E520" s="228" t="s">
        <v>19</v>
      </c>
      <c r="F520" s="229" t="s">
        <v>273</v>
      </c>
      <c r="G520" s="227"/>
      <c r="H520" s="230">
        <v>4.0599999999999996</v>
      </c>
      <c r="I520" s="231"/>
      <c r="J520" s="227"/>
      <c r="K520" s="227"/>
      <c r="L520" s="232"/>
      <c r="M520" s="233"/>
      <c r="N520" s="234"/>
      <c r="O520" s="234"/>
      <c r="P520" s="234"/>
      <c r="Q520" s="234"/>
      <c r="R520" s="234"/>
      <c r="S520" s="234"/>
      <c r="T520" s="23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6" t="s">
        <v>164</v>
      </c>
      <c r="AU520" s="236" t="s">
        <v>82</v>
      </c>
      <c r="AV520" s="13" t="s">
        <v>82</v>
      </c>
      <c r="AW520" s="13" t="s">
        <v>33</v>
      </c>
      <c r="AX520" s="13" t="s">
        <v>72</v>
      </c>
      <c r="AY520" s="236" t="s">
        <v>126</v>
      </c>
    </row>
    <row r="521" s="13" customFormat="1">
      <c r="A521" s="13"/>
      <c r="B521" s="226"/>
      <c r="C521" s="227"/>
      <c r="D521" s="219" t="s">
        <v>164</v>
      </c>
      <c r="E521" s="228" t="s">
        <v>19</v>
      </c>
      <c r="F521" s="229" t="s">
        <v>274</v>
      </c>
      <c r="G521" s="227"/>
      <c r="H521" s="230">
        <v>4.6399999999999997</v>
      </c>
      <c r="I521" s="231"/>
      <c r="J521" s="227"/>
      <c r="K521" s="227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164</v>
      </c>
      <c r="AU521" s="236" t="s">
        <v>82</v>
      </c>
      <c r="AV521" s="13" t="s">
        <v>82</v>
      </c>
      <c r="AW521" s="13" t="s">
        <v>33</v>
      </c>
      <c r="AX521" s="13" t="s">
        <v>72</v>
      </c>
      <c r="AY521" s="236" t="s">
        <v>126</v>
      </c>
    </row>
    <row r="522" s="13" customFormat="1">
      <c r="A522" s="13"/>
      <c r="B522" s="226"/>
      <c r="C522" s="227"/>
      <c r="D522" s="219" t="s">
        <v>164</v>
      </c>
      <c r="E522" s="228" t="s">
        <v>19</v>
      </c>
      <c r="F522" s="229" t="s">
        <v>275</v>
      </c>
      <c r="G522" s="227"/>
      <c r="H522" s="230">
        <v>27.449999999999999</v>
      </c>
      <c r="I522" s="231"/>
      <c r="J522" s="227"/>
      <c r="K522" s="227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164</v>
      </c>
      <c r="AU522" s="236" t="s">
        <v>82</v>
      </c>
      <c r="AV522" s="13" t="s">
        <v>82</v>
      </c>
      <c r="AW522" s="13" t="s">
        <v>33</v>
      </c>
      <c r="AX522" s="13" t="s">
        <v>72</v>
      </c>
      <c r="AY522" s="236" t="s">
        <v>126</v>
      </c>
    </row>
    <row r="523" s="13" customFormat="1">
      <c r="A523" s="13"/>
      <c r="B523" s="226"/>
      <c r="C523" s="227"/>
      <c r="D523" s="219" t="s">
        <v>164</v>
      </c>
      <c r="E523" s="228" t="s">
        <v>19</v>
      </c>
      <c r="F523" s="229" t="s">
        <v>276</v>
      </c>
      <c r="G523" s="227"/>
      <c r="H523" s="230">
        <v>8.6999999999999993</v>
      </c>
      <c r="I523" s="231"/>
      <c r="J523" s="227"/>
      <c r="K523" s="227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164</v>
      </c>
      <c r="AU523" s="236" t="s">
        <v>82</v>
      </c>
      <c r="AV523" s="13" t="s">
        <v>82</v>
      </c>
      <c r="AW523" s="13" t="s">
        <v>33</v>
      </c>
      <c r="AX523" s="13" t="s">
        <v>72</v>
      </c>
      <c r="AY523" s="236" t="s">
        <v>126</v>
      </c>
    </row>
    <row r="524" s="13" customFormat="1">
      <c r="A524" s="13"/>
      <c r="B524" s="226"/>
      <c r="C524" s="227"/>
      <c r="D524" s="219" t="s">
        <v>164</v>
      </c>
      <c r="E524" s="228" t="s">
        <v>19</v>
      </c>
      <c r="F524" s="229" t="s">
        <v>277</v>
      </c>
      <c r="G524" s="227"/>
      <c r="H524" s="230">
        <v>65.25</v>
      </c>
      <c r="I524" s="231"/>
      <c r="J524" s="227"/>
      <c r="K524" s="227"/>
      <c r="L524" s="232"/>
      <c r="M524" s="233"/>
      <c r="N524" s="234"/>
      <c r="O524" s="234"/>
      <c r="P524" s="234"/>
      <c r="Q524" s="234"/>
      <c r="R524" s="234"/>
      <c r="S524" s="234"/>
      <c r="T524" s="23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6" t="s">
        <v>164</v>
      </c>
      <c r="AU524" s="236" t="s">
        <v>82</v>
      </c>
      <c r="AV524" s="13" t="s">
        <v>82</v>
      </c>
      <c r="AW524" s="13" t="s">
        <v>33</v>
      </c>
      <c r="AX524" s="13" t="s">
        <v>72</v>
      </c>
      <c r="AY524" s="236" t="s">
        <v>126</v>
      </c>
    </row>
    <row r="525" s="13" customFormat="1">
      <c r="A525" s="13"/>
      <c r="B525" s="226"/>
      <c r="C525" s="227"/>
      <c r="D525" s="219" t="s">
        <v>164</v>
      </c>
      <c r="E525" s="228" t="s">
        <v>19</v>
      </c>
      <c r="F525" s="229" t="s">
        <v>278</v>
      </c>
      <c r="G525" s="227"/>
      <c r="H525" s="230">
        <v>8.6999999999999993</v>
      </c>
      <c r="I525" s="231"/>
      <c r="J525" s="227"/>
      <c r="K525" s="227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164</v>
      </c>
      <c r="AU525" s="236" t="s">
        <v>82</v>
      </c>
      <c r="AV525" s="13" t="s">
        <v>82</v>
      </c>
      <c r="AW525" s="13" t="s">
        <v>33</v>
      </c>
      <c r="AX525" s="13" t="s">
        <v>72</v>
      </c>
      <c r="AY525" s="236" t="s">
        <v>126</v>
      </c>
    </row>
    <row r="526" s="13" customFormat="1">
      <c r="A526" s="13"/>
      <c r="B526" s="226"/>
      <c r="C526" s="227"/>
      <c r="D526" s="219" t="s">
        <v>164</v>
      </c>
      <c r="E526" s="228" t="s">
        <v>19</v>
      </c>
      <c r="F526" s="229" t="s">
        <v>279</v>
      </c>
      <c r="G526" s="227"/>
      <c r="H526" s="230">
        <v>62.060000000000002</v>
      </c>
      <c r="I526" s="231"/>
      <c r="J526" s="227"/>
      <c r="K526" s="227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164</v>
      </c>
      <c r="AU526" s="236" t="s">
        <v>82</v>
      </c>
      <c r="AV526" s="13" t="s">
        <v>82</v>
      </c>
      <c r="AW526" s="13" t="s">
        <v>33</v>
      </c>
      <c r="AX526" s="13" t="s">
        <v>72</v>
      </c>
      <c r="AY526" s="236" t="s">
        <v>126</v>
      </c>
    </row>
    <row r="527" s="13" customFormat="1">
      <c r="A527" s="13"/>
      <c r="B527" s="226"/>
      <c r="C527" s="227"/>
      <c r="D527" s="219" t="s">
        <v>164</v>
      </c>
      <c r="E527" s="228" t="s">
        <v>19</v>
      </c>
      <c r="F527" s="229" t="s">
        <v>280</v>
      </c>
      <c r="G527" s="227"/>
      <c r="H527" s="230">
        <v>1.69</v>
      </c>
      <c r="I527" s="231"/>
      <c r="J527" s="227"/>
      <c r="K527" s="227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164</v>
      </c>
      <c r="AU527" s="236" t="s">
        <v>82</v>
      </c>
      <c r="AV527" s="13" t="s">
        <v>82</v>
      </c>
      <c r="AW527" s="13" t="s">
        <v>33</v>
      </c>
      <c r="AX527" s="13" t="s">
        <v>72</v>
      </c>
      <c r="AY527" s="236" t="s">
        <v>126</v>
      </c>
    </row>
    <row r="528" s="13" customFormat="1">
      <c r="A528" s="13"/>
      <c r="B528" s="226"/>
      <c r="C528" s="227"/>
      <c r="D528" s="219" t="s">
        <v>164</v>
      </c>
      <c r="E528" s="228" t="s">
        <v>19</v>
      </c>
      <c r="F528" s="229" t="s">
        <v>659</v>
      </c>
      <c r="G528" s="227"/>
      <c r="H528" s="230">
        <v>19.18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164</v>
      </c>
      <c r="AU528" s="236" t="s">
        <v>82</v>
      </c>
      <c r="AV528" s="13" t="s">
        <v>82</v>
      </c>
      <c r="AW528" s="13" t="s">
        <v>33</v>
      </c>
      <c r="AX528" s="13" t="s">
        <v>72</v>
      </c>
      <c r="AY528" s="236" t="s">
        <v>126</v>
      </c>
    </row>
    <row r="529" s="14" customFormat="1">
      <c r="A529" s="14"/>
      <c r="B529" s="237"/>
      <c r="C529" s="238"/>
      <c r="D529" s="219" t="s">
        <v>164</v>
      </c>
      <c r="E529" s="239" t="s">
        <v>19</v>
      </c>
      <c r="F529" s="240" t="s">
        <v>166</v>
      </c>
      <c r="G529" s="238"/>
      <c r="H529" s="241">
        <v>201.72999999999999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164</v>
      </c>
      <c r="AU529" s="247" t="s">
        <v>82</v>
      </c>
      <c r="AV529" s="14" t="s">
        <v>134</v>
      </c>
      <c r="AW529" s="14" t="s">
        <v>33</v>
      </c>
      <c r="AX529" s="14" t="s">
        <v>80</v>
      </c>
      <c r="AY529" s="247" t="s">
        <v>126</v>
      </c>
    </row>
    <row r="530" s="2" customFormat="1" ht="24.15" customHeight="1">
      <c r="A530" s="40"/>
      <c r="B530" s="41"/>
      <c r="C530" s="206" t="s">
        <v>660</v>
      </c>
      <c r="D530" s="206" t="s">
        <v>129</v>
      </c>
      <c r="E530" s="207" t="s">
        <v>661</v>
      </c>
      <c r="F530" s="208" t="s">
        <v>662</v>
      </c>
      <c r="G530" s="209" t="s">
        <v>228</v>
      </c>
      <c r="H530" s="210">
        <v>61.600000000000001</v>
      </c>
      <c r="I530" s="211"/>
      <c r="J530" s="212">
        <f>ROUND(I530*H530,2)</f>
        <v>0</v>
      </c>
      <c r="K530" s="208" t="s">
        <v>133</v>
      </c>
      <c r="L530" s="46"/>
      <c r="M530" s="213" t="s">
        <v>19</v>
      </c>
      <c r="N530" s="214" t="s">
        <v>43</v>
      </c>
      <c r="O530" s="86"/>
      <c r="P530" s="215">
        <f>O530*H530</f>
        <v>0</v>
      </c>
      <c r="Q530" s="215">
        <v>0</v>
      </c>
      <c r="R530" s="215">
        <f>Q530*H530</f>
        <v>0</v>
      </c>
      <c r="S530" s="215">
        <v>0.0030000000000000001</v>
      </c>
      <c r="T530" s="216">
        <f>S530*H530</f>
        <v>0.18480000000000002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229</v>
      </c>
      <c r="AT530" s="217" t="s">
        <v>129</v>
      </c>
      <c r="AU530" s="217" t="s">
        <v>82</v>
      </c>
      <c r="AY530" s="19" t="s">
        <v>126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80</v>
      </c>
      <c r="BK530" s="218">
        <f>ROUND(I530*H530,2)</f>
        <v>0</v>
      </c>
      <c r="BL530" s="19" t="s">
        <v>229</v>
      </c>
      <c r="BM530" s="217" t="s">
        <v>663</v>
      </c>
    </row>
    <row r="531" s="2" customFormat="1">
      <c r="A531" s="40"/>
      <c r="B531" s="41"/>
      <c r="C531" s="42"/>
      <c r="D531" s="219" t="s">
        <v>136</v>
      </c>
      <c r="E531" s="42"/>
      <c r="F531" s="220" t="s">
        <v>664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136</v>
      </c>
      <c r="AU531" s="19" t="s">
        <v>82</v>
      </c>
    </row>
    <row r="532" s="2" customFormat="1">
      <c r="A532" s="40"/>
      <c r="B532" s="41"/>
      <c r="C532" s="42"/>
      <c r="D532" s="224" t="s">
        <v>138</v>
      </c>
      <c r="E532" s="42"/>
      <c r="F532" s="225" t="s">
        <v>665</v>
      </c>
      <c r="G532" s="42"/>
      <c r="H532" s="42"/>
      <c r="I532" s="221"/>
      <c r="J532" s="42"/>
      <c r="K532" s="42"/>
      <c r="L532" s="46"/>
      <c r="M532" s="222"/>
      <c r="N532" s="223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138</v>
      </c>
      <c r="AU532" s="19" t="s">
        <v>82</v>
      </c>
    </row>
    <row r="533" s="13" customFormat="1">
      <c r="A533" s="13"/>
      <c r="B533" s="226"/>
      <c r="C533" s="227"/>
      <c r="D533" s="219" t="s">
        <v>164</v>
      </c>
      <c r="E533" s="228" t="s">
        <v>19</v>
      </c>
      <c r="F533" s="229" t="s">
        <v>578</v>
      </c>
      <c r="G533" s="227"/>
      <c r="H533" s="230">
        <v>61.600000000000001</v>
      </c>
      <c r="I533" s="231"/>
      <c r="J533" s="227"/>
      <c r="K533" s="227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164</v>
      </c>
      <c r="AU533" s="236" t="s">
        <v>82</v>
      </c>
      <c r="AV533" s="13" t="s">
        <v>82</v>
      </c>
      <c r="AW533" s="13" t="s">
        <v>33</v>
      </c>
      <c r="AX533" s="13" t="s">
        <v>72</v>
      </c>
      <c r="AY533" s="236" t="s">
        <v>126</v>
      </c>
    </row>
    <row r="534" s="14" customFormat="1">
      <c r="A534" s="14"/>
      <c r="B534" s="237"/>
      <c r="C534" s="238"/>
      <c r="D534" s="219" t="s">
        <v>164</v>
      </c>
      <c r="E534" s="239" t="s">
        <v>19</v>
      </c>
      <c r="F534" s="240" t="s">
        <v>166</v>
      </c>
      <c r="G534" s="238"/>
      <c r="H534" s="241">
        <v>61.600000000000001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164</v>
      </c>
      <c r="AU534" s="247" t="s">
        <v>82</v>
      </c>
      <c r="AV534" s="14" t="s">
        <v>134</v>
      </c>
      <c r="AW534" s="14" t="s">
        <v>33</v>
      </c>
      <c r="AX534" s="14" t="s">
        <v>80</v>
      </c>
      <c r="AY534" s="247" t="s">
        <v>126</v>
      </c>
    </row>
    <row r="535" s="2" customFormat="1" ht="21.75" customHeight="1">
      <c r="A535" s="40"/>
      <c r="B535" s="41"/>
      <c r="C535" s="206" t="s">
        <v>666</v>
      </c>
      <c r="D535" s="206" t="s">
        <v>129</v>
      </c>
      <c r="E535" s="207" t="s">
        <v>667</v>
      </c>
      <c r="F535" s="208" t="s">
        <v>668</v>
      </c>
      <c r="G535" s="209" t="s">
        <v>228</v>
      </c>
      <c r="H535" s="210">
        <v>259.33999999999997</v>
      </c>
      <c r="I535" s="211"/>
      <c r="J535" s="212">
        <f>ROUND(I535*H535,2)</f>
        <v>0</v>
      </c>
      <c r="K535" s="208" t="s">
        <v>133</v>
      </c>
      <c r="L535" s="46"/>
      <c r="M535" s="213" t="s">
        <v>19</v>
      </c>
      <c r="N535" s="214" t="s">
        <v>43</v>
      </c>
      <c r="O535" s="86"/>
      <c r="P535" s="215">
        <f>O535*H535</f>
        <v>0</v>
      </c>
      <c r="Q535" s="215">
        <v>0</v>
      </c>
      <c r="R535" s="215">
        <f>Q535*H535</f>
        <v>0</v>
      </c>
      <c r="S535" s="215">
        <v>0.00029999999999999997</v>
      </c>
      <c r="T535" s="216">
        <f>S535*H535</f>
        <v>0.077801999999999982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229</v>
      </c>
      <c r="AT535" s="217" t="s">
        <v>129</v>
      </c>
      <c r="AU535" s="217" t="s">
        <v>82</v>
      </c>
      <c r="AY535" s="19" t="s">
        <v>126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80</v>
      </c>
      <c r="BK535" s="218">
        <f>ROUND(I535*H535,2)</f>
        <v>0</v>
      </c>
      <c r="BL535" s="19" t="s">
        <v>229</v>
      </c>
      <c r="BM535" s="217" t="s">
        <v>669</v>
      </c>
    </row>
    <row r="536" s="2" customFormat="1">
      <c r="A536" s="40"/>
      <c r="B536" s="41"/>
      <c r="C536" s="42"/>
      <c r="D536" s="219" t="s">
        <v>136</v>
      </c>
      <c r="E536" s="42"/>
      <c r="F536" s="220" t="s">
        <v>670</v>
      </c>
      <c r="G536" s="42"/>
      <c r="H536" s="42"/>
      <c r="I536" s="221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136</v>
      </c>
      <c r="AU536" s="19" t="s">
        <v>82</v>
      </c>
    </row>
    <row r="537" s="2" customFormat="1">
      <c r="A537" s="40"/>
      <c r="B537" s="41"/>
      <c r="C537" s="42"/>
      <c r="D537" s="224" t="s">
        <v>138</v>
      </c>
      <c r="E537" s="42"/>
      <c r="F537" s="225" t="s">
        <v>671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138</v>
      </c>
      <c r="AU537" s="19" t="s">
        <v>82</v>
      </c>
    </row>
    <row r="538" s="13" customFormat="1">
      <c r="A538" s="13"/>
      <c r="B538" s="226"/>
      <c r="C538" s="227"/>
      <c r="D538" s="219" t="s">
        <v>164</v>
      </c>
      <c r="E538" s="228" t="s">
        <v>19</v>
      </c>
      <c r="F538" s="229" t="s">
        <v>624</v>
      </c>
      <c r="G538" s="227"/>
      <c r="H538" s="230">
        <v>42.240000000000002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164</v>
      </c>
      <c r="AU538" s="236" t="s">
        <v>82</v>
      </c>
      <c r="AV538" s="13" t="s">
        <v>82</v>
      </c>
      <c r="AW538" s="13" t="s">
        <v>33</v>
      </c>
      <c r="AX538" s="13" t="s">
        <v>72</v>
      </c>
      <c r="AY538" s="236" t="s">
        <v>126</v>
      </c>
    </row>
    <row r="539" s="13" customFormat="1">
      <c r="A539" s="13"/>
      <c r="B539" s="226"/>
      <c r="C539" s="227"/>
      <c r="D539" s="219" t="s">
        <v>164</v>
      </c>
      <c r="E539" s="228" t="s">
        <v>19</v>
      </c>
      <c r="F539" s="229" t="s">
        <v>314</v>
      </c>
      <c r="G539" s="227"/>
      <c r="H539" s="230">
        <v>11.5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164</v>
      </c>
      <c r="AU539" s="236" t="s">
        <v>82</v>
      </c>
      <c r="AV539" s="13" t="s">
        <v>82</v>
      </c>
      <c r="AW539" s="13" t="s">
        <v>33</v>
      </c>
      <c r="AX539" s="13" t="s">
        <v>72</v>
      </c>
      <c r="AY539" s="236" t="s">
        <v>126</v>
      </c>
    </row>
    <row r="540" s="13" customFormat="1">
      <c r="A540" s="13"/>
      <c r="B540" s="226"/>
      <c r="C540" s="227"/>
      <c r="D540" s="219" t="s">
        <v>164</v>
      </c>
      <c r="E540" s="228" t="s">
        <v>19</v>
      </c>
      <c r="F540" s="229" t="s">
        <v>315</v>
      </c>
      <c r="G540" s="227"/>
      <c r="H540" s="230">
        <v>38</v>
      </c>
      <c r="I540" s="231"/>
      <c r="J540" s="227"/>
      <c r="K540" s="227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164</v>
      </c>
      <c r="AU540" s="236" t="s">
        <v>82</v>
      </c>
      <c r="AV540" s="13" t="s">
        <v>82</v>
      </c>
      <c r="AW540" s="13" t="s">
        <v>33</v>
      </c>
      <c r="AX540" s="13" t="s">
        <v>72</v>
      </c>
      <c r="AY540" s="236" t="s">
        <v>126</v>
      </c>
    </row>
    <row r="541" s="13" customFormat="1">
      <c r="A541" s="13"/>
      <c r="B541" s="226"/>
      <c r="C541" s="227"/>
      <c r="D541" s="219" t="s">
        <v>164</v>
      </c>
      <c r="E541" s="228" t="s">
        <v>19</v>
      </c>
      <c r="F541" s="229" t="s">
        <v>316</v>
      </c>
      <c r="G541" s="227"/>
      <c r="H541" s="230">
        <v>17.600000000000001</v>
      </c>
      <c r="I541" s="231"/>
      <c r="J541" s="227"/>
      <c r="K541" s="227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164</v>
      </c>
      <c r="AU541" s="236" t="s">
        <v>82</v>
      </c>
      <c r="AV541" s="13" t="s">
        <v>82</v>
      </c>
      <c r="AW541" s="13" t="s">
        <v>33</v>
      </c>
      <c r="AX541" s="13" t="s">
        <v>72</v>
      </c>
      <c r="AY541" s="236" t="s">
        <v>126</v>
      </c>
    </row>
    <row r="542" s="13" customFormat="1">
      <c r="A542" s="13"/>
      <c r="B542" s="226"/>
      <c r="C542" s="227"/>
      <c r="D542" s="219" t="s">
        <v>164</v>
      </c>
      <c r="E542" s="228" t="s">
        <v>19</v>
      </c>
      <c r="F542" s="229" t="s">
        <v>317</v>
      </c>
      <c r="G542" s="227"/>
      <c r="H542" s="230">
        <v>59.5</v>
      </c>
      <c r="I542" s="231"/>
      <c r="J542" s="227"/>
      <c r="K542" s="227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164</v>
      </c>
      <c r="AU542" s="236" t="s">
        <v>82</v>
      </c>
      <c r="AV542" s="13" t="s">
        <v>82</v>
      </c>
      <c r="AW542" s="13" t="s">
        <v>33</v>
      </c>
      <c r="AX542" s="13" t="s">
        <v>72</v>
      </c>
      <c r="AY542" s="236" t="s">
        <v>126</v>
      </c>
    </row>
    <row r="543" s="13" customFormat="1">
      <c r="A543" s="13"/>
      <c r="B543" s="226"/>
      <c r="C543" s="227"/>
      <c r="D543" s="219" t="s">
        <v>164</v>
      </c>
      <c r="E543" s="228" t="s">
        <v>19</v>
      </c>
      <c r="F543" s="229" t="s">
        <v>318</v>
      </c>
      <c r="G543" s="227"/>
      <c r="H543" s="230">
        <v>7.0999999999999996</v>
      </c>
      <c r="I543" s="231"/>
      <c r="J543" s="227"/>
      <c r="K543" s="227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164</v>
      </c>
      <c r="AU543" s="236" t="s">
        <v>82</v>
      </c>
      <c r="AV543" s="13" t="s">
        <v>82</v>
      </c>
      <c r="AW543" s="13" t="s">
        <v>33</v>
      </c>
      <c r="AX543" s="13" t="s">
        <v>72</v>
      </c>
      <c r="AY543" s="236" t="s">
        <v>126</v>
      </c>
    </row>
    <row r="544" s="13" customFormat="1">
      <c r="A544" s="13"/>
      <c r="B544" s="226"/>
      <c r="C544" s="227"/>
      <c r="D544" s="219" t="s">
        <v>164</v>
      </c>
      <c r="E544" s="228" t="s">
        <v>19</v>
      </c>
      <c r="F544" s="229" t="s">
        <v>319</v>
      </c>
      <c r="G544" s="227"/>
      <c r="H544" s="230">
        <v>54.200000000000003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164</v>
      </c>
      <c r="AU544" s="236" t="s">
        <v>82</v>
      </c>
      <c r="AV544" s="13" t="s">
        <v>82</v>
      </c>
      <c r="AW544" s="13" t="s">
        <v>33</v>
      </c>
      <c r="AX544" s="13" t="s">
        <v>72</v>
      </c>
      <c r="AY544" s="236" t="s">
        <v>126</v>
      </c>
    </row>
    <row r="545" s="13" customFormat="1">
      <c r="A545" s="13"/>
      <c r="B545" s="226"/>
      <c r="C545" s="227"/>
      <c r="D545" s="219" t="s">
        <v>164</v>
      </c>
      <c r="E545" s="228" t="s">
        <v>19</v>
      </c>
      <c r="F545" s="229" t="s">
        <v>672</v>
      </c>
      <c r="G545" s="227"/>
      <c r="H545" s="230">
        <v>23.199999999999999</v>
      </c>
      <c r="I545" s="231"/>
      <c r="J545" s="227"/>
      <c r="K545" s="227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164</v>
      </c>
      <c r="AU545" s="236" t="s">
        <v>82</v>
      </c>
      <c r="AV545" s="13" t="s">
        <v>82</v>
      </c>
      <c r="AW545" s="13" t="s">
        <v>33</v>
      </c>
      <c r="AX545" s="13" t="s">
        <v>72</v>
      </c>
      <c r="AY545" s="236" t="s">
        <v>126</v>
      </c>
    </row>
    <row r="546" s="13" customFormat="1">
      <c r="A546" s="13"/>
      <c r="B546" s="226"/>
      <c r="C546" s="227"/>
      <c r="D546" s="219" t="s">
        <v>164</v>
      </c>
      <c r="E546" s="228" t="s">
        <v>19</v>
      </c>
      <c r="F546" s="229" t="s">
        <v>673</v>
      </c>
      <c r="G546" s="227"/>
      <c r="H546" s="230">
        <v>6</v>
      </c>
      <c r="I546" s="231"/>
      <c r="J546" s="227"/>
      <c r="K546" s="227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164</v>
      </c>
      <c r="AU546" s="236" t="s">
        <v>82</v>
      </c>
      <c r="AV546" s="13" t="s">
        <v>82</v>
      </c>
      <c r="AW546" s="13" t="s">
        <v>33</v>
      </c>
      <c r="AX546" s="13" t="s">
        <v>72</v>
      </c>
      <c r="AY546" s="236" t="s">
        <v>126</v>
      </c>
    </row>
    <row r="547" s="14" customFormat="1">
      <c r="A547" s="14"/>
      <c r="B547" s="237"/>
      <c r="C547" s="238"/>
      <c r="D547" s="219" t="s">
        <v>164</v>
      </c>
      <c r="E547" s="239" t="s">
        <v>19</v>
      </c>
      <c r="F547" s="240" t="s">
        <v>166</v>
      </c>
      <c r="G547" s="238"/>
      <c r="H547" s="241">
        <v>259.33999999999997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164</v>
      </c>
      <c r="AU547" s="247" t="s">
        <v>82</v>
      </c>
      <c r="AV547" s="14" t="s">
        <v>134</v>
      </c>
      <c r="AW547" s="14" t="s">
        <v>33</v>
      </c>
      <c r="AX547" s="14" t="s">
        <v>80</v>
      </c>
      <c r="AY547" s="247" t="s">
        <v>126</v>
      </c>
    </row>
    <row r="548" s="2" customFormat="1" ht="16.5" customHeight="1">
      <c r="A548" s="40"/>
      <c r="B548" s="41"/>
      <c r="C548" s="206" t="s">
        <v>674</v>
      </c>
      <c r="D548" s="206" t="s">
        <v>129</v>
      </c>
      <c r="E548" s="207" t="s">
        <v>675</v>
      </c>
      <c r="F548" s="208" t="s">
        <v>676</v>
      </c>
      <c r="G548" s="209" t="s">
        <v>228</v>
      </c>
      <c r="H548" s="210">
        <v>61.600000000000001</v>
      </c>
      <c r="I548" s="211"/>
      <c r="J548" s="212">
        <f>ROUND(I548*H548,2)</f>
        <v>0</v>
      </c>
      <c r="K548" s="208" t="s">
        <v>133</v>
      </c>
      <c r="L548" s="46"/>
      <c r="M548" s="213" t="s">
        <v>19</v>
      </c>
      <c r="N548" s="214" t="s">
        <v>43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0.00029999999999999997</v>
      </c>
      <c r="T548" s="216">
        <f>S548*H548</f>
        <v>0.01848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229</v>
      </c>
      <c r="AT548" s="217" t="s">
        <v>129</v>
      </c>
      <c r="AU548" s="217" t="s">
        <v>82</v>
      </c>
      <c r="AY548" s="19" t="s">
        <v>126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80</v>
      </c>
      <c r="BK548" s="218">
        <f>ROUND(I548*H548,2)</f>
        <v>0</v>
      </c>
      <c r="BL548" s="19" t="s">
        <v>229</v>
      </c>
      <c r="BM548" s="217" t="s">
        <v>677</v>
      </c>
    </row>
    <row r="549" s="2" customFormat="1">
      <c r="A549" s="40"/>
      <c r="B549" s="41"/>
      <c r="C549" s="42"/>
      <c r="D549" s="219" t="s">
        <v>136</v>
      </c>
      <c r="E549" s="42"/>
      <c r="F549" s="220" t="s">
        <v>678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136</v>
      </c>
      <c r="AU549" s="19" t="s">
        <v>82</v>
      </c>
    </row>
    <row r="550" s="2" customFormat="1">
      <c r="A550" s="40"/>
      <c r="B550" s="41"/>
      <c r="C550" s="42"/>
      <c r="D550" s="224" t="s">
        <v>138</v>
      </c>
      <c r="E550" s="42"/>
      <c r="F550" s="225" t="s">
        <v>679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138</v>
      </c>
      <c r="AU550" s="19" t="s">
        <v>82</v>
      </c>
    </row>
    <row r="551" s="13" customFormat="1">
      <c r="A551" s="13"/>
      <c r="B551" s="226"/>
      <c r="C551" s="227"/>
      <c r="D551" s="219" t="s">
        <v>164</v>
      </c>
      <c r="E551" s="228" t="s">
        <v>19</v>
      </c>
      <c r="F551" s="229" t="s">
        <v>578</v>
      </c>
      <c r="G551" s="227"/>
      <c r="H551" s="230">
        <v>61.600000000000001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164</v>
      </c>
      <c r="AU551" s="236" t="s">
        <v>82</v>
      </c>
      <c r="AV551" s="13" t="s">
        <v>82</v>
      </c>
      <c r="AW551" s="13" t="s">
        <v>33</v>
      </c>
      <c r="AX551" s="13" t="s">
        <v>72</v>
      </c>
      <c r="AY551" s="236" t="s">
        <v>126</v>
      </c>
    </row>
    <row r="552" s="14" customFormat="1">
      <c r="A552" s="14"/>
      <c r="B552" s="237"/>
      <c r="C552" s="238"/>
      <c r="D552" s="219" t="s">
        <v>164</v>
      </c>
      <c r="E552" s="239" t="s">
        <v>19</v>
      </c>
      <c r="F552" s="240" t="s">
        <v>166</v>
      </c>
      <c r="G552" s="238"/>
      <c r="H552" s="241">
        <v>61.600000000000001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7" t="s">
        <v>164</v>
      </c>
      <c r="AU552" s="247" t="s">
        <v>82</v>
      </c>
      <c r="AV552" s="14" t="s">
        <v>134</v>
      </c>
      <c r="AW552" s="14" t="s">
        <v>33</v>
      </c>
      <c r="AX552" s="14" t="s">
        <v>80</v>
      </c>
      <c r="AY552" s="247" t="s">
        <v>126</v>
      </c>
    </row>
    <row r="553" s="2" customFormat="1" ht="24.15" customHeight="1">
      <c r="A553" s="40"/>
      <c r="B553" s="41"/>
      <c r="C553" s="206" t="s">
        <v>680</v>
      </c>
      <c r="D553" s="206" t="s">
        <v>129</v>
      </c>
      <c r="E553" s="207" t="s">
        <v>681</v>
      </c>
      <c r="F553" s="208" t="s">
        <v>682</v>
      </c>
      <c r="G553" s="209" t="s">
        <v>324</v>
      </c>
      <c r="H553" s="268"/>
      <c r="I553" s="211"/>
      <c r="J553" s="212">
        <f>ROUND(I553*H553,2)</f>
        <v>0</v>
      </c>
      <c r="K553" s="208" t="s">
        <v>133</v>
      </c>
      <c r="L553" s="46"/>
      <c r="M553" s="213" t="s">
        <v>19</v>
      </c>
      <c r="N553" s="214" t="s">
        <v>43</v>
      </c>
      <c r="O553" s="86"/>
      <c r="P553" s="215">
        <f>O553*H553</f>
        <v>0</v>
      </c>
      <c r="Q553" s="215">
        <v>0</v>
      </c>
      <c r="R553" s="215">
        <f>Q553*H553</f>
        <v>0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229</v>
      </c>
      <c r="AT553" s="217" t="s">
        <v>129</v>
      </c>
      <c r="AU553" s="217" t="s">
        <v>82</v>
      </c>
      <c r="AY553" s="19" t="s">
        <v>126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80</v>
      </c>
      <c r="BK553" s="218">
        <f>ROUND(I553*H553,2)</f>
        <v>0</v>
      </c>
      <c r="BL553" s="19" t="s">
        <v>229</v>
      </c>
      <c r="BM553" s="217" t="s">
        <v>683</v>
      </c>
    </row>
    <row r="554" s="2" customFormat="1">
      <c r="A554" s="40"/>
      <c r="B554" s="41"/>
      <c r="C554" s="42"/>
      <c r="D554" s="219" t="s">
        <v>136</v>
      </c>
      <c r="E554" s="42"/>
      <c r="F554" s="220" t="s">
        <v>684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136</v>
      </c>
      <c r="AU554" s="19" t="s">
        <v>82</v>
      </c>
    </row>
    <row r="555" s="2" customFormat="1">
      <c r="A555" s="40"/>
      <c r="B555" s="41"/>
      <c r="C555" s="42"/>
      <c r="D555" s="224" t="s">
        <v>138</v>
      </c>
      <c r="E555" s="42"/>
      <c r="F555" s="225" t="s">
        <v>685</v>
      </c>
      <c r="G555" s="42"/>
      <c r="H555" s="42"/>
      <c r="I555" s="221"/>
      <c r="J555" s="42"/>
      <c r="K555" s="42"/>
      <c r="L555" s="46"/>
      <c r="M555" s="222"/>
      <c r="N555" s="223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138</v>
      </c>
      <c r="AU555" s="19" t="s">
        <v>82</v>
      </c>
    </row>
    <row r="556" s="12" customFormat="1" ht="22.8" customHeight="1">
      <c r="A556" s="12"/>
      <c r="B556" s="190"/>
      <c r="C556" s="191"/>
      <c r="D556" s="192" t="s">
        <v>71</v>
      </c>
      <c r="E556" s="204" t="s">
        <v>686</v>
      </c>
      <c r="F556" s="204" t="s">
        <v>687</v>
      </c>
      <c r="G556" s="191"/>
      <c r="H556" s="191"/>
      <c r="I556" s="194"/>
      <c r="J556" s="205">
        <f>BK556</f>
        <v>0</v>
      </c>
      <c r="K556" s="191"/>
      <c r="L556" s="196"/>
      <c r="M556" s="197"/>
      <c r="N556" s="198"/>
      <c r="O556" s="198"/>
      <c r="P556" s="199">
        <f>SUM(P557:P616)</f>
        <v>0</v>
      </c>
      <c r="Q556" s="198"/>
      <c r="R556" s="199">
        <f>SUM(R557:R616)</f>
        <v>0.34955565999999999</v>
      </c>
      <c r="S556" s="198"/>
      <c r="T556" s="200">
        <f>SUM(T557:T616)</f>
        <v>0.089815920000000007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1" t="s">
        <v>82</v>
      </c>
      <c r="AT556" s="202" t="s">
        <v>71</v>
      </c>
      <c r="AU556" s="202" t="s">
        <v>80</v>
      </c>
      <c r="AY556" s="201" t="s">
        <v>126</v>
      </c>
      <c r="BK556" s="203">
        <f>SUM(BK557:BK616)</f>
        <v>0</v>
      </c>
    </row>
    <row r="557" s="2" customFormat="1" ht="24.15" customHeight="1">
      <c r="A557" s="40"/>
      <c r="B557" s="41"/>
      <c r="C557" s="206" t="s">
        <v>688</v>
      </c>
      <c r="D557" s="206" t="s">
        <v>129</v>
      </c>
      <c r="E557" s="207" t="s">
        <v>689</v>
      </c>
      <c r="F557" s="208" t="s">
        <v>690</v>
      </c>
      <c r="G557" s="209" t="s">
        <v>132</v>
      </c>
      <c r="H557" s="210">
        <v>670.96600000000001</v>
      </c>
      <c r="I557" s="211"/>
      <c r="J557" s="212">
        <f>ROUND(I557*H557,2)</f>
        <v>0</v>
      </c>
      <c r="K557" s="208" t="s">
        <v>133</v>
      </c>
      <c r="L557" s="46"/>
      <c r="M557" s="213" t="s">
        <v>19</v>
      </c>
      <c r="N557" s="214" t="s">
        <v>43</v>
      </c>
      <c r="O557" s="86"/>
      <c r="P557" s="215">
        <f>O557*H557</f>
        <v>0</v>
      </c>
      <c r="Q557" s="215">
        <v>1.0000000000000001E-05</v>
      </c>
      <c r="R557" s="215">
        <f>Q557*H557</f>
        <v>0.006709660000000001</v>
      </c>
      <c r="S557" s="215">
        <v>0.00012</v>
      </c>
      <c r="T557" s="216">
        <f>S557*H557</f>
        <v>0.080515920000000005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229</v>
      </c>
      <c r="AT557" s="217" t="s">
        <v>129</v>
      </c>
      <c r="AU557" s="217" t="s">
        <v>82</v>
      </c>
      <c r="AY557" s="19" t="s">
        <v>126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80</v>
      </c>
      <c r="BK557" s="218">
        <f>ROUND(I557*H557,2)</f>
        <v>0</v>
      </c>
      <c r="BL557" s="19" t="s">
        <v>229</v>
      </c>
      <c r="BM557" s="217" t="s">
        <v>691</v>
      </c>
    </row>
    <row r="558" s="2" customFormat="1">
      <c r="A558" s="40"/>
      <c r="B558" s="41"/>
      <c r="C558" s="42"/>
      <c r="D558" s="219" t="s">
        <v>136</v>
      </c>
      <c r="E558" s="42"/>
      <c r="F558" s="220" t="s">
        <v>692</v>
      </c>
      <c r="G558" s="42"/>
      <c r="H558" s="42"/>
      <c r="I558" s="221"/>
      <c r="J558" s="42"/>
      <c r="K558" s="42"/>
      <c r="L558" s="46"/>
      <c r="M558" s="222"/>
      <c r="N558" s="223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136</v>
      </c>
      <c r="AU558" s="19" t="s">
        <v>82</v>
      </c>
    </row>
    <row r="559" s="2" customFormat="1">
      <c r="A559" s="40"/>
      <c r="B559" s="41"/>
      <c r="C559" s="42"/>
      <c r="D559" s="224" t="s">
        <v>138</v>
      </c>
      <c r="E559" s="42"/>
      <c r="F559" s="225" t="s">
        <v>693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138</v>
      </c>
      <c r="AU559" s="19" t="s">
        <v>82</v>
      </c>
    </row>
    <row r="560" s="13" customFormat="1">
      <c r="A560" s="13"/>
      <c r="B560" s="226"/>
      <c r="C560" s="227"/>
      <c r="D560" s="219" t="s">
        <v>164</v>
      </c>
      <c r="E560" s="228" t="s">
        <v>19</v>
      </c>
      <c r="F560" s="229" t="s">
        <v>172</v>
      </c>
      <c r="G560" s="227"/>
      <c r="H560" s="230">
        <v>87.296000000000006</v>
      </c>
      <c r="I560" s="231"/>
      <c r="J560" s="227"/>
      <c r="K560" s="227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164</v>
      </c>
      <c r="AU560" s="236" t="s">
        <v>82</v>
      </c>
      <c r="AV560" s="13" t="s">
        <v>82</v>
      </c>
      <c r="AW560" s="13" t="s">
        <v>33</v>
      </c>
      <c r="AX560" s="13" t="s">
        <v>72</v>
      </c>
      <c r="AY560" s="236" t="s">
        <v>126</v>
      </c>
    </row>
    <row r="561" s="13" customFormat="1">
      <c r="A561" s="13"/>
      <c r="B561" s="226"/>
      <c r="C561" s="227"/>
      <c r="D561" s="219" t="s">
        <v>164</v>
      </c>
      <c r="E561" s="228" t="s">
        <v>19</v>
      </c>
      <c r="F561" s="229" t="s">
        <v>173</v>
      </c>
      <c r="G561" s="227"/>
      <c r="H561" s="230">
        <v>35.649999999999999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164</v>
      </c>
      <c r="AU561" s="236" t="s">
        <v>82</v>
      </c>
      <c r="AV561" s="13" t="s">
        <v>82</v>
      </c>
      <c r="AW561" s="13" t="s">
        <v>33</v>
      </c>
      <c r="AX561" s="13" t="s">
        <v>72</v>
      </c>
      <c r="AY561" s="236" t="s">
        <v>126</v>
      </c>
    </row>
    <row r="562" s="13" customFormat="1">
      <c r="A562" s="13"/>
      <c r="B562" s="226"/>
      <c r="C562" s="227"/>
      <c r="D562" s="219" t="s">
        <v>164</v>
      </c>
      <c r="E562" s="228" t="s">
        <v>19</v>
      </c>
      <c r="F562" s="229" t="s">
        <v>174</v>
      </c>
      <c r="G562" s="227"/>
      <c r="H562" s="230">
        <v>117.8</v>
      </c>
      <c r="I562" s="231"/>
      <c r="J562" s="227"/>
      <c r="K562" s="227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164</v>
      </c>
      <c r="AU562" s="236" t="s">
        <v>82</v>
      </c>
      <c r="AV562" s="13" t="s">
        <v>82</v>
      </c>
      <c r="AW562" s="13" t="s">
        <v>33</v>
      </c>
      <c r="AX562" s="13" t="s">
        <v>72</v>
      </c>
      <c r="AY562" s="236" t="s">
        <v>126</v>
      </c>
    </row>
    <row r="563" s="13" customFormat="1">
      <c r="A563" s="13"/>
      <c r="B563" s="226"/>
      <c r="C563" s="227"/>
      <c r="D563" s="219" t="s">
        <v>164</v>
      </c>
      <c r="E563" s="228" t="s">
        <v>19</v>
      </c>
      <c r="F563" s="229" t="s">
        <v>175</v>
      </c>
      <c r="G563" s="227"/>
      <c r="H563" s="230">
        <v>54.560000000000002</v>
      </c>
      <c r="I563" s="231"/>
      <c r="J563" s="227"/>
      <c r="K563" s="227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164</v>
      </c>
      <c r="AU563" s="236" t="s">
        <v>82</v>
      </c>
      <c r="AV563" s="13" t="s">
        <v>82</v>
      </c>
      <c r="AW563" s="13" t="s">
        <v>33</v>
      </c>
      <c r="AX563" s="13" t="s">
        <v>72</v>
      </c>
      <c r="AY563" s="236" t="s">
        <v>126</v>
      </c>
    </row>
    <row r="564" s="13" customFormat="1">
      <c r="A564" s="13"/>
      <c r="B564" s="226"/>
      <c r="C564" s="227"/>
      <c r="D564" s="219" t="s">
        <v>164</v>
      </c>
      <c r="E564" s="228" t="s">
        <v>19</v>
      </c>
      <c r="F564" s="229" t="s">
        <v>176</v>
      </c>
      <c r="G564" s="227"/>
      <c r="H564" s="230">
        <v>184.44999999999999</v>
      </c>
      <c r="I564" s="231"/>
      <c r="J564" s="227"/>
      <c r="K564" s="227"/>
      <c r="L564" s="232"/>
      <c r="M564" s="233"/>
      <c r="N564" s="234"/>
      <c r="O564" s="234"/>
      <c r="P564" s="234"/>
      <c r="Q564" s="234"/>
      <c r="R564" s="234"/>
      <c r="S564" s="234"/>
      <c r="T564" s="23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6" t="s">
        <v>164</v>
      </c>
      <c r="AU564" s="236" t="s">
        <v>82</v>
      </c>
      <c r="AV564" s="13" t="s">
        <v>82</v>
      </c>
      <c r="AW564" s="13" t="s">
        <v>33</v>
      </c>
      <c r="AX564" s="13" t="s">
        <v>72</v>
      </c>
      <c r="AY564" s="236" t="s">
        <v>126</v>
      </c>
    </row>
    <row r="565" s="13" customFormat="1">
      <c r="A565" s="13"/>
      <c r="B565" s="226"/>
      <c r="C565" s="227"/>
      <c r="D565" s="219" t="s">
        <v>164</v>
      </c>
      <c r="E565" s="228" t="s">
        <v>19</v>
      </c>
      <c r="F565" s="229" t="s">
        <v>177</v>
      </c>
      <c r="G565" s="227"/>
      <c r="H565" s="230">
        <v>22.010000000000002</v>
      </c>
      <c r="I565" s="231"/>
      <c r="J565" s="227"/>
      <c r="K565" s="227"/>
      <c r="L565" s="232"/>
      <c r="M565" s="233"/>
      <c r="N565" s="234"/>
      <c r="O565" s="234"/>
      <c r="P565" s="234"/>
      <c r="Q565" s="234"/>
      <c r="R565" s="234"/>
      <c r="S565" s="234"/>
      <c r="T565" s="23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6" t="s">
        <v>164</v>
      </c>
      <c r="AU565" s="236" t="s">
        <v>82</v>
      </c>
      <c r="AV565" s="13" t="s">
        <v>82</v>
      </c>
      <c r="AW565" s="13" t="s">
        <v>33</v>
      </c>
      <c r="AX565" s="13" t="s">
        <v>72</v>
      </c>
      <c r="AY565" s="236" t="s">
        <v>126</v>
      </c>
    </row>
    <row r="566" s="13" customFormat="1">
      <c r="A566" s="13"/>
      <c r="B566" s="226"/>
      <c r="C566" s="227"/>
      <c r="D566" s="219" t="s">
        <v>164</v>
      </c>
      <c r="E566" s="228" t="s">
        <v>19</v>
      </c>
      <c r="F566" s="229" t="s">
        <v>178</v>
      </c>
      <c r="G566" s="227"/>
      <c r="H566" s="230">
        <v>168.02000000000001</v>
      </c>
      <c r="I566" s="231"/>
      <c r="J566" s="227"/>
      <c r="K566" s="227"/>
      <c r="L566" s="232"/>
      <c r="M566" s="233"/>
      <c r="N566" s="234"/>
      <c r="O566" s="234"/>
      <c r="P566" s="234"/>
      <c r="Q566" s="234"/>
      <c r="R566" s="234"/>
      <c r="S566" s="234"/>
      <c r="T566" s="23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6" t="s">
        <v>164</v>
      </c>
      <c r="AU566" s="236" t="s">
        <v>82</v>
      </c>
      <c r="AV566" s="13" t="s">
        <v>82</v>
      </c>
      <c r="AW566" s="13" t="s">
        <v>33</v>
      </c>
      <c r="AX566" s="13" t="s">
        <v>72</v>
      </c>
      <c r="AY566" s="236" t="s">
        <v>126</v>
      </c>
    </row>
    <row r="567" s="13" customFormat="1">
      <c r="A567" s="13"/>
      <c r="B567" s="226"/>
      <c r="C567" s="227"/>
      <c r="D567" s="219" t="s">
        <v>164</v>
      </c>
      <c r="E567" s="228" t="s">
        <v>19</v>
      </c>
      <c r="F567" s="229" t="s">
        <v>179</v>
      </c>
      <c r="G567" s="227"/>
      <c r="H567" s="230">
        <v>73.780000000000001</v>
      </c>
      <c r="I567" s="231"/>
      <c r="J567" s="227"/>
      <c r="K567" s="227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164</v>
      </c>
      <c r="AU567" s="236" t="s">
        <v>82</v>
      </c>
      <c r="AV567" s="13" t="s">
        <v>82</v>
      </c>
      <c r="AW567" s="13" t="s">
        <v>33</v>
      </c>
      <c r="AX567" s="13" t="s">
        <v>72</v>
      </c>
      <c r="AY567" s="236" t="s">
        <v>126</v>
      </c>
    </row>
    <row r="568" s="13" customFormat="1">
      <c r="A568" s="13"/>
      <c r="B568" s="226"/>
      <c r="C568" s="227"/>
      <c r="D568" s="219" t="s">
        <v>164</v>
      </c>
      <c r="E568" s="228" t="s">
        <v>19</v>
      </c>
      <c r="F568" s="229" t="s">
        <v>180</v>
      </c>
      <c r="G568" s="227"/>
      <c r="H568" s="230">
        <v>-72.599999999999994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164</v>
      </c>
      <c r="AU568" s="236" t="s">
        <v>82</v>
      </c>
      <c r="AV568" s="13" t="s">
        <v>82</v>
      </c>
      <c r="AW568" s="13" t="s">
        <v>33</v>
      </c>
      <c r="AX568" s="13" t="s">
        <v>72</v>
      </c>
      <c r="AY568" s="236" t="s">
        <v>126</v>
      </c>
    </row>
    <row r="569" s="14" customFormat="1">
      <c r="A569" s="14"/>
      <c r="B569" s="237"/>
      <c r="C569" s="238"/>
      <c r="D569" s="219" t="s">
        <v>164</v>
      </c>
      <c r="E569" s="239" t="s">
        <v>19</v>
      </c>
      <c r="F569" s="240" t="s">
        <v>166</v>
      </c>
      <c r="G569" s="238"/>
      <c r="H569" s="241">
        <v>670.96600000000001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7" t="s">
        <v>164</v>
      </c>
      <c r="AU569" s="247" t="s">
        <v>82</v>
      </c>
      <c r="AV569" s="14" t="s">
        <v>134</v>
      </c>
      <c r="AW569" s="14" t="s">
        <v>33</v>
      </c>
      <c r="AX569" s="14" t="s">
        <v>80</v>
      </c>
      <c r="AY569" s="247" t="s">
        <v>126</v>
      </c>
    </row>
    <row r="570" s="2" customFormat="1" ht="24.15" customHeight="1">
      <c r="A570" s="40"/>
      <c r="B570" s="41"/>
      <c r="C570" s="206" t="s">
        <v>694</v>
      </c>
      <c r="D570" s="206" t="s">
        <v>129</v>
      </c>
      <c r="E570" s="207" t="s">
        <v>695</v>
      </c>
      <c r="F570" s="208" t="s">
        <v>696</v>
      </c>
      <c r="G570" s="209" t="s">
        <v>228</v>
      </c>
      <c r="H570" s="210">
        <v>158.80000000000001</v>
      </c>
      <c r="I570" s="211"/>
      <c r="J570" s="212">
        <f>ROUND(I570*H570,2)</f>
        <v>0</v>
      </c>
      <c r="K570" s="208" t="s">
        <v>133</v>
      </c>
      <c r="L570" s="46"/>
      <c r="M570" s="213" t="s">
        <v>19</v>
      </c>
      <c r="N570" s="214" t="s">
        <v>43</v>
      </c>
      <c r="O570" s="86"/>
      <c r="P570" s="215">
        <f>O570*H570</f>
        <v>0</v>
      </c>
      <c r="Q570" s="215">
        <v>1.0000000000000001E-05</v>
      </c>
      <c r="R570" s="215">
        <f>Q570*H570</f>
        <v>0.0015880000000000002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229</v>
      </c>
      <c r="AT570" s="217" t="s">
        <v>129</v>
      </c>
      <c r="AU570" s="217" t="s">
        <v>82</v>
      </c>
      <c r="AY570" s="19" t="s">
        <v>126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80</v>
      </c>
      <c r="BK570" s="218">
        <f>ROUND(I570*H570,2)</f>
        <v>0</v>
      </c>
      <c r="BL570" s="19" t="s">
        <v>229</v>
      </c>
      <c r="BM570" s="217" t="s">
        <v>697</v>
      </c>
    </row>
    <row r="571" s="2" customFormat="1">
      <c r="A571" s="40"/>
      <c r="B571" s="41"/>
      <c r="C571" s="42"/>
      <c r="D571" s="219" t="s">
        <v>136</v>
      </c>
      <c r="E571" s="42"/>
      <c r="F571" s="220" t="s">
        <v>698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136</v>
      </c>
      <c r="AU571" s="19" t="s">
        <v>82</v>
      </c>
    </row>
    <row r="572" s="2" customFormat="1">
      <c r="A572" s="40"/>
      <c r="B572" s="41"/>
      <c r="C572" s="42"/>
      <c r="D572" s="224" t="s">
        <v>138</v>
      </c>
      <c r="E572" s="42"/>
      <c r="F572" s="225" t="s">
        <v>699</v>
      </c>
      <c r="G572" s="42"/>
      <c r="H572" s="42"/>
      <c r="I572" s="221"/>
      <c r="J572" s="42"/>
      <c r="K572" s="42"/>
      <c r="L572" s="46"/>
      <c r="M572" s="222"/>
      <c r="N572" s="223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138</v>
      </c>
      <c r="AU572" s="19" t="s">
        <v>82</v>
      </c>
    </row>
    <row r="573" s="15" customFormat="1">
      <c r="A573" s="15"/>
      <c r="B573" s="248"/>
      <c r="C573" s="249"/>
      <c r="D573" s="219" t="s">
        <v>164</v>
      </c>
      <c r="E573" s="250" t="s">
        <v>19</v>
      </c>
      <c r="F573" s="251" t="s">
        <v>700</v>
      </c>
      <c r="G573" s="249"/>
      <c r="H573" s="250" t="s">
        <v>19</v>
      </c>
      <c r="I573" s="252"/>
      <c r="J573" s="249"/>
      <c r="K573" s="249"/>
      <c r="L573" s="253"/>
      <c r="M573" s="254"/>
      <c r="N573" s="255"/>
      <c r="O573" s="255"/>
      <c r="P573" s="255"/>
      <c r="Q573" s="255"/>
      <c r="R573" s="255"/>
      <c r="S573" s="255"/>
      <c r="T573" s="256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57" t="s">
        <v>164</v>
      </c>
      <c r="AU573" s="257" t="s">
        <v>82</v>
      </c>
      <c r="AV573" s="15" t="s">
        <v>80</v>
      </c>
      <c r="AW573" s="15" t="s">
        <v>33</v>
      </c>
      <c r="AX573" s="15" t="s">
        <v>72</v>
      </c>
      <c r="AY573" s="257" t="s">
        <v>126</v>
      </c>
    </row>
    <row r="574" s="13" customFormat="1">
      <c r="A574" s="13"/>
      <c r="B574" s="226"/>
      <c r="C574" s="227"/>
      <c r="D574" s="219" t="s">
        <v>164</v>
      </c>
      <c r="E574" s="228" t="s">
        <v>19</v>
      </c>
      <c r="F574" s="229" t="s">
        <v>701</v>
      </c>
      <c r="G574" s="227"/>
      <c r="H574" s="230">
        <v>16.199999999999999</v>
      </c>
      <c r="I574" s="231"/>
      <c r="J574" s="227"/>
      <c r="K574" s="227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164</v>
      </c>
      <c r="AU574" s="236" t="s">
        <v>82</v>
      </c>
      <c r="AV574" s="13" t="s">
        <v>82</v>
      </c>
      <c r="AW574" s="13" t="s">
        <v>33</v>
      </c>
      <c r="AX574" s="13" t="s">
        <v>72</v>
      </c>
      <c r="AY574" s="236" t="s">
        <v>126</v>
      </c>
    </row>
    <row r="575" s="13" customFormat="1">
      <c r="A575" s="13"/>
      <c r="B575" s="226"/>
      <c r="C575" s="227"/>
      <c r="D575" s="219" t="s">
        <v>164</v>
      </c>
      <c r="E575" s="228" t="s">
        <v>19</v>
      </c>
      <c r="F575" s="229" t="s">
        <v>702</v>
      </c>
      <c r="G575" s="227"/>
      <c r="H575" s="230">
        <v>142.59999999999999</v>
      </c>
      <c r="I575" s="231"/>
      <c r="J575" s="227"/>
      <c r="K575" s="227"/>
      <c r="L575" s="232"/>
      <c r="M575" s="233"/>
      <c r="N575" s="234"/>
      <c r="O575" s="234"/>
      <c r="P575" s="234"/>
      <c r="Q575" s="234"/>
      <c r="R575" s="234"/>
      <c r="S575" s="234"/>
      <c r="T575" s="23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6" t="s">
        <v>164</v>
      </c>
      <c r="AU575" s="236" t="s">
        <v>82</v>
      </c>
      <c r="AV575" s="13" t="s">
        <v>82</v>
      </c>
      <c r="AW575" s="13" t="s">
        <v>33</v>
      </c>
      <c r="AX575" s="13" t="s">
        <v>72</v>
      </c>
      <c r="AY575" s="236" t="s">
        <v>126</v>
      </c>
    </row>
    <row r="576" s="14" customFormat="1">
      <c r="A576" s="14"/>
      <c r="B576" s="237"/>
      <c r="C576" s="238"/>
      <c r="D576" s="219" t="s">
        <v>164</v>
      </c>
      <c r="E576" s="239" t="s">
        <v>19</v>
      </c>
      <c r="F576" s="240" t="s">
        <v>166</v>
      </c>
      <c r="G576" s="238"/>
      <c r="H576" s="241">
        <v>158.80000000000001</v>
      </c>
      <c r="I576" s="242"/>
      <c r="J576" s="238"/>
      <c r="K576" s="238"/>
      <c r="L576" s="243"/>
      <c r="M576" s="244"/>
      <c r="N576" s="245"/>
      <c r="O576" s="245"/>
      <c r="P576" s="245"/>
      <c r="Q576" s="245"/>
      <c r="R576" s="245"/>
      <c r="S576" s="245"/>
      <c r="T576" s="24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7" t="s">
        <v>164</v>
      </c>
      <c r="AU576" s="247" t="s">
        <v>82</v>
      </c>
      <c r="AV576" s="14" t="s">
        <v>134</v>
      </c>
      <c r="AW576" s="14" t="s">
        <v>33</v>
      </c>
      <c r="AX576" s="14" t="s">
        <v>80</v>
      </c>
      <c r="AY576" s="247" t="s">
        <v>126</v>
      </c>
    </row>
    <row r="577" s="2" customFormat="1" ht="16.5" customHeight="1">
      <c r="A577" s="40"/>
      <c r="B577" s="41"/>
      <c r="C577" s="206" t="s">
        <v>703</v>
      </c>
      <c r="D577" s="206" t="s">
        <v>129</v>
      </c>
      <c r="E577" s="207" t="s">
        <v>704</v>
      </c>
      <c r="F577" s="208" t="s">
        <v>705</v>
      </c>
      <c r="G577" s="209" t="s">
        <v>132</v>
      </c>
      <c r="H577" s="210">
        <v>240</v>
      </c>
      <c r="I577" s="211"/>
      <c r="J577" s="212">
        <f>ROUND(I577*H577,2)</f>
        <v>0</v>
      </c>
      <c r="K577" s="208" t="s">
        <v>133</v>
      </c>
      <c r="L577" s="46"/>
      <c r="M577" s="213" t="s">
        <v>19</v>
      </c>
      <c r="N577" s="214" t="s">
        <v>43</v>
      </c>
      <c r="O577" s="86"/>
      <c r="P577" s="215">
        <f>O577*H577</f>
        <v>0</v>
      </c>
      <c r="Q577" s="215">
        <v>0</v>
      </c>
      <c r="R577" s="215">
        <f>Q577*H577</f>
        <v>0</v>
      </c>
      <c r="S577" s="215">
        <v>3.0000000000000001E-05</v>
      </c>
      <c r="T577" s="216">
        <f>S577*H577</f>
        <v>0.0071999999999999998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7" t="s">
        <v>229</v>
      </c>
      <c r="AT577" s="217" t="s">
        <v>129</v>
      </c>
      <c r="AU577" s="217" t="s">
        <v>82</v>
      </c>
      <c r="AY577" s="19" t="s">
        <v>126</v>
      </c>
      <c r="BE577" s="218">
        <f>IF(N577="základní",J577,0)</f>
        <v>0</v>
      </c>
      <c r="BF577" s="218">
        <f>IF(N577="snížená",J577,0)</f>
        <v>0</v>
      </c>
      <c r="BG577" s="218">
        <f>IF(N577="zákl. přenesená",J577,0)</f>
        <v>0</v>
      </c>
      <c r="BH577" s="218">
        <f>IF(N577="sníž. přenesená",J577,0)</f>
        <v>0</v>
      </c>
      <c r="BI577" s="218">
        <f>IF(N577="nulová",J577,0)</f>
        <v>0</v>
      </c>
      <c r="BJ577" s="19" t="s">
        <v>80</v>
      </c>
      <c r="BK577" s="218">
        <f>ROUND(I577*H577,2)</f>
        <v>0</v>
      </c>
      <c r="BL577" s="19" t="s">
        <v>229</v>
      </c>
      <c r="BM577" s="217" t="s">
        <v>706</v>
      </c>
    </row>
    <row r="578" s="2" customFormat="1">
      <c r="A578" s="40"/>
      <c r="B578" s="41"/>
      <c r="C578" s="42"/>
      <c r="D578" s="219" t="s">
        <v>136</v>
      </c>
      <c r="E578" s="42"/>
      <c r="F578" s="220" t="s">
        <v>707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136</v>
      </c>
      <c r="AU578" s="19" t="s">
        <v>82</v>
      </c>
    </row>
    <row r="579" s="2" customFormat="1">
      <c r="A579" s="40"/>
      <c r="B579" s="41"/>
      <c r="C579" s="42"/>
      <c r="D579" s="224" t="s">
        <v>138</v>
      </c>
      <c r="E579" s="42"/>
      <c r="F579" s="225" t="s">
        <v>708</v>
      </c>
      <c r="G579" s="42"/>
      <c r="H579" s="42"/>
      <c r="I579" s="221"/>
      <c r="J579" s="42"/>
      <c r="K579" s="42"/>
      <c r="L579" s="46"/>
      <c r="M579" s="222"/>
      <c r="N579" s="223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138</v>
      </c>
      <c r="AU579" s="19" t="s">
        <v>82</v>
      </c>
    </row>
    <row r="580" s="2" customFormat="1" ht="16.5" customHeight="1">
      <c r="A580" s="40"/>
      <c r="B580" s="41"/>
      <c r="C580" s="258" t="s">
        <v>709</v>
      </c>
      <c r="D580" s="258" t="s">
        <v>296</v>
      </c>
      <c r="E580" s="259" t="s">
        <v>710</v>
      </c>
      <c r="F580" s="260" t="s">
        <v>711</v>
      </c>
      <c r="G580" s="261" t="s">
        <v>132</v>
      </c>
      <c r="H580" s="262">
        <v>252</v>
      </c>
      <c r="I580" s="263"/>
      <c r="J580" s="264">
        <f>ROUND(I580*H580,2)</f>
        <v>0</v>
      </c>
      <c r="K580" s="260" t="s">
        <v>133</v>
      </c>
      <c r="L580" s="265"/>
      <c r="M580" s="266" t="s">
        <v>19</v>
      </c>
      <c r="N580" s="267" t="s">
        <v>43</v>
      </c>
      <c r="O580" s="86"/>
      <c r="P580" s="215">
        <f>O580*H580</f>
        <v>0</v>
      </c>
      <c r="Q580" s="215">
        <v>2.0000000000000002E-05</v>
      </c>
      <c r="R580" s="215">
        <f>Q580*H580</f>
        <v>0.0050400000000000002</v>
      </c>
      <c r="S580" s="215">
        <v>0</v>
      </c>
      <c r="T580" s="216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7" t="s">
        <v>299</v>
      </c>
      <c r="AT580" s="217" t="s">
        <v>296</v>
      </c>
      <c r="AU580" s="217" t="s">
        <v>82</v>
      </c>
      <c r="AY580" s="19" t="s">
        <v>126</v>
      </c>
      <c r="BE580" s="218">
        <f>IF(N580="základní",J580,0)</f>
        <v>0</v>
      </c>
      <c r="BF580" s="218">
        <f>IF(N580="snížená",J580,0)</f>
        <v>0</v>
      </c>
      <c r="BG580" s="218">
        <f>IF(N580="zákl. přenesená",J580,0)</f>
        <v>0</v>
      </c>
      <c r="BH580" s="218">
        <f>IF(N580="sníž. přenesená",J580,0)</f>
        <v>0</v>
      </c>
      <c r="BI580" s="218">
        <f>IF(N580="nulová",J580,0)</f>
        <v>0</v>
      </c>
      <c r="BJ580" s="19" t="s">
        <v>80</v>
      </c>
      <c r="BK580" s="218">
        <f>ROUND(I580*H580,2)</f>
        <v>0</v>
      </c>
      <c r="BL580" s="19" t="s">
        <v>229</v>
      </c>
      <c r="BM580" s="217" t="s">
        <v>712</v>
      </c>
    </row>
    <row r="581" s="2" customFormat="1">
      <c r="A581" s="40"/>
      <c r="B581" s="41"/>
      <c r="C581" s="42"/>
      <c r="D581" s="219" t="s">
        <v>136</v>
      </c>
      <c r="E581" s="42"/>
      <c r="F581" s="220" t="s">
        <v>711</v>
      </c>
      <c r="G581" s="42"/>
      <c r="H581" s="42"/>
      <c r="I581" s="221"/>
      <c r="J581" s="42"/>
      <c r="K581" s="42"/>
      <c r="L581" s="46"/>
      <c r="M581" s="222"/>
      <c r="N581" s="223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136</v>
      </c>
      <c r="AU581" s="19" t="s">
        <v>82</v>
      </c>
    </row>
    <row r="582" s="13" customFormat="1">
      <c r="A582" s="13"/>
      <c r="B582" s="226"/>
      <c r="C582" s="227"/>
      <c r="D582" s="219" t="s">
        <v>164</v>
      </c>
      <c r="E582" s="228" t="s">
        <v>19</v>
      </c>
      <c r="F582" s="229" t="s">
        <v>713</v>
      </c>
      <c r="G582" s="227"/>
      <c r="H582" s="230">
        <v>240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164</v>
      </c>
      <c r="AU582" s="236" t="s">
        <v>82</v>
      </c>
      <c r="AV582" s="13" t="s">
        <v>82</v>
      </c>
      <c r="AW582" s="13" t="s">
        <v>33</v>
      </c>
      <c r="AX582" s="13" t="s">
        <v>80</v>
      </c>
      <c r="AY582" s="236" t="s">
        <v>126</v>
      </c>
    </row>
    <row r="583" s="13" customFormat="1">
      <c r="A583" s="13"/>
      <c r="B583" s="226"/>
      <c r="C583" s="227"/>
      <c r="D583" s="219" t="s">
        <v>164</v>
      </c>
      <c r="E583" s="227"/>
      <c r="F583" s="229" t="s">
        <v>714</v>
      </c>
      <c r="G583" s="227"/>
      <c r="H583" s="230">
        <v>252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164</v>
      </c>
      <c r="AU583" s="236" t="s">
        <v>82</v>
      </c>
      <c r="AV583" s="13" t="s">
        <v>82</v>
      </c>
      <c r="AW583" s="13" t="s">
        <v>4</v>
      </c>
      <c r="AX583" s="13" t="s">
        <v>80</v>
      </c>
      <c r="AY583" s="236" t="s">
        <v>126</v>
      </c>
    </row>
    <row r="584" s="2" customFormat="1" ht="21.75" customHeight="1">
      <c r="A584" s="40"/>
      <c r="B584" s="41"/>
      <c r="C584" s="206" t="s">
        <v>715</v>
      </c>
      <c r="D584" s="206" t="s">
        <v>129</v>
      </c>
      <c r="E584" s="207" t="s">
        <v>716</v>
      </c>
      <c r="F584" s="208" t="s">
        <v>717</v>
      </c>
      <c r="G584" s="209" t="s">
        <v>132</v>
      </c>
      <c r="H584" s="210">
        <v>70</v>
      </c>
      <c r="I584" s="211"/>
      <c r="J584" s="212">
        <f>ROUND(I584*H584,2)</f>
        <v>0</v>
      </c>
      <c r="K584" s="208" t="s">
        <v>133</v>
      </c>
      <c r="L584" s="46"/>
      <c r="M584" s="213" t="s">
        <v>19</v>
      </c>
      <c r="N584" s="214" t="s">
        <v>43</v>
      </c>
      <c r="O584" s="86"/>
      <c r="P584" s="215">
        <f>O584*H584</f>
        <v>0</v>
      </c>
      <c r="Q584" s="215">
        <v>0</v>
      </c>
      <c r="R584" s="215">
        <f>Q584*H584</f>
        <v>0</v>
      </c>
      <c r="S584" s="215">
        <v>3.0000000000000001E-05</v>
      </c>
      <c r="T584" s="216">
        <f>S584*H584</f>
        <v>0.0020999999999999999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7" t="s">
        <v>229</v>
      </c>
      <c r="AT584" s="217" t="s">
        <v>129</v>
      </c>
      <c r="AU584" s="217" t="s">
        <v>82</v>
      </c>
      <c r="AY584" s="19" t="s">
        <v>126</v>
      </c>
      <c r="BE584" s="218">
        <f>IF(N584="základní",J584,0)</f>
        <v>0</v>
      </c>
      <c r="BF584" s="218">
        <f>IF(N584="snížená",J584,0)</f>
        <v>0</v>
      </c>
      <c r="BG584" s="218">
        <f>IF(N584="zákl. přenesená",J584,0)</f>
        <v>0</v>
      </c>
      <c r="BH584" s="218">
        <f>IF(N584="sníž. přenesená",J584,0)</f>
        <v>0</v>
      </c>
      <c r="BI584" s="218">
        <f>IF(N584="nulová",J584,0)</f>
        <v>0</v>
      </c>
      <c r="BJ584" s="19" t="s">
        <v>80</v>
      </c>
      <c r="BK584" s="218">
        <f>ROUND(I584*H584,2)</f>
        <v>0</v>
      </c>
      <c r="BL584" s="19" t="s">
        <v>229</v>
      </c>
      <c r="BM584" s="217" t="s">
        <v>718</v>
      </c>
    </row>
    <row r="585" s="2" customFormat="1">
      <c r="A585" s="40"/>
      <c r="B585" s="41"/>
      <c r="C585" s="42"/>
      <c r="D585" s="219" t="s">
        <v>136</v>
      </c>
      <c r="E585" s="42"/>
      <c r="F585" s="220" t="s">
        <v>719</v>
      </c>
      <c r="G585" s="42"/>
      <c r="H585" s="42"/>
      <c r="I585" s="221"/>
      <c r="J585" s="42"/>
      <c r="K585" s="42"/>
      <c r="L585" s="46"/>
      <c r="M585" s="222"/>
      <c r="N585" s="223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136</v>
      </c>
      <c r="AU585" s="19" t="s">
        <v>82</v>
      </c>
    </row>
    <row r="586" s="2" customFormat="1">
      <c r="A586" s="40"/>
      <c r="B586" s="41"/>
      <c r="C586" s="42"/>
      <c r="D586" s="224" t="s">
        <v>138</v>
      </c>
      <c r="E586" s="42"/>
      <c r="F586" s="225" t="s">
        <v>720</v>
      </c>
      <c r="G586" s="42"/>
      <c r="H586" s="42"/>
      <c r="I586" s="221"/>
      <c r="J586" s="42"/>
      <c r="K586" s="42"/>
      <c r="L586" s="46"/>
      <c r="M586" s="222"/>
      <c r="N586" s="223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138</v>
      </c>
      <c r="AU586" s="19" t="s">
        <v>82</v>
      </c>
    </row>
    <row r="587" s="2" customFormat="1" ht="16.5" customHeight="1">
      <c r="A587" s="40"/>
      <c r="B587" s="41"/>
      <c r="C587" s="258" t="s">
        <v>721</v>
      </c>
      <c r="D587" s="258" t="s">
        <v>296</v>
      </c>
      <c r="E587" s="259" t="s">
        <v>722</v>
      </c>
      <c r="F587" s="260" t="s">
        <v>723</v>
      </c>
      <c r="G587" s="261" t="s">
        <v>132</v>
      </c>
      <c r="H587" s="262">
        <v>73.5</v>
      </c>
      <c r="I587" s="263"/>
      <c r="J587" s="264">
        <f>ROUND(I587*H587,2)</f>
        <v>0</v>
      </c>
      <c r="K587" s="260" t="s">
        <v>133</v>
      </c>
      <c r="L587" s="265"/>
      <c r="M587" s="266" t="s">
        <v>19</v>
      </c>
      <c r="N587" s="267" t="s">
        <v>43</v>
      </c>
      <c r="O587" s="86"/>
      <c r="P587" s="215">
        <f>O587*H587</f>
        <v>0</v>
      </c>
      <c r="Q587" s="215">
        <v>1.0000000000000001E-05</v>
      </c>
      <c r="R587" s="215">
        <f>Q587*H587</f>
        <v>0.00073500000000000008</v>
      </c>
      <c r="S587" s="215">
        <v>0</v>
      </c>
      <c r="T587" s="216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7" t="s">
        <v>299</v>
      </c>
      <c r="AT587" s="217" t="s">
        <v>296</v>
      </c>
      <c r="AU587" s="217" t="s">
        <v>82</v>
      </c>
      <c r="AY587" s="19" t="s">
        <v>126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9" t="s">
        <v>80</v>
      </c>
      <c r="BK587" s="218">
        <f>ROUND(I587*H587,2)</f>
        <v>0</v>
      </c>
      <c r="BL587" s="19" t="s">
        <v>229</v>
      </c>
      <c r="BM587" s="217" t="s">
        <v>724</v>
      </c>
    </row>
    <row r="588" s="2" customFormat="1">
      <c r="A588" s="40"/>
      <c r="B588" s="41"/>
      <c r="C588" s="42"/>
      <c r="D588" s="219" t="s">
        <v>136</v>
      </c>
      <c r="E588" s="42"/>
      <c r="F588" s="220" t="s">
        <v>723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136</v>
      </c>
      <c r="AU588" s="19" t="s">
        <v>82</v>
      </c>
    </row>
    <row r="589" s="13" customFormat="1">
      <c r="A589" s="13"/>
      <c r="B589" s="226"/>
      <c r="C589" s="227"/>
      <c r="D589" s="219" t="s">
        <v>164</v>
      </c>
      <c r="E589" s="228" t="s">
        <v>19</v>
      </c>
      <c r="F589" s="229" t="s">
        <v>579</v>
      </c>
      <c r="G589" s="227"/>
      <c r="H589" s="230">
        <v>70</v>
      </c>
      <c r="I589" s="231"/>
      <c r="J589" s="227"/>
      <c r="K589" s="227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164</v>
      </c>
      <c r="AU589" s="236" t="s">
        <v>82</v>
      </c>
      <c r="AV589" s="13" t="s">
        <v>82</v>
      </c>
      <c r="AW589" s="13" t="s">
        <v>33</v>
      </c>
      <c r="AX589" s="13" t="s">
        <v>80</v>
      </c>
      <c r="AY589" s="236" t="s">
        <v>126</v>
      </c>
    </row>
    <row r="590" s="13" customFormat="1">
      <c r="A590" s="13"/>
      <c r="B590" s="226"/>
      <c r="C590" s="227"/>
      <c r="D590" s="219" t="s">
        <v>164</v>
      </c>
      <c r="E590" s="227"/>
      <c r="F590" s="229" t="s">
        <v>725</v>
      </c>
      <c r="G590" s="227"/>
      <c r="H590" s="230">
        <v>73.5</v>
      </c>
      <c r="I590" s="231"/>
      <c r="J590" s="227"/>
      <c r="K590" s="227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164</v>
      </c>
      <c r="AU590" s="236" t="s">
        <v>82</v>
      </c>
      <c r="AV590" s="13" t="s">
        <v>82</v>
      </c>
      <c r="AW590" s="13" t="s">
        <v>4</v>
      </c>
      <c r="AX590" s="13" t="s">
        <v>80</v>
      </c>
      <c r="AY590" s="236" t="s">
        <v>126</v>
      </c>
    </row>
    <row r="591" s="2" customFormat="1" ht="24.15" customHeight="1">
      <c r="A591" s="40"/>
      <c r="B591" s="41"/>
      <c r="C591" s="206" t="s">
        <v>726</v>
      </c>
      <c r="D591" s="206" t="s">
        <v>129</v>
      </c>
      <c r="E591" s="207" t="s">
        <v>727</v>
      </c>
      <c r="F591" s="208" t="s">
        <v>728</v>
      </c>
      <c r="G591" s="209" t="s">
        <v>132</v>
      </c>
      <c r="H591" s="210">
        <v>670.96600000000001</v>
      </c>
      <c r="I591" s="211"/>
      <c r="J591" s="212">
        <f>ROUND(I591*H591,2)</f>
        <v>0</v>
      </c>
      <c r="K591" s="208" t="s">
        <v>133</v>
      </c>
      <c r="L591" s="46"/>
      <c r="M591" s="213" t="s">
        <v>19</v>
      </c>
      <c r="N591" s="214" t="s">
        <v>43</v>
      </c>
      <c r="O591" s="86"/>
      <c r="P591" s="215">
        <f>O591*H591</f>
        <v>0</v>
      </c>
      <c r="Q591" s="215">
        <v>0.00020000000000000001</v>
      </c>
      <c r="R591" s="215">
        <f>Q591*H591</f>
        <v>0.13419320000000001</v>
      </c>
      <c r="S591" s="215">
        <v>0</v>
      </c>
      <c r="T591" s="216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7" t="s">
        <v>229</v>
      </c>
      <c r="AT591" s="217" t="s">
        <v>129</v>
      </c>
      <c r="AU591" s="217" t="s">
        <v>82</v>
      </c>
      <c r="AY591" s="19" t="s">
        <v>126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9" t="s">
        <v>80</v>
      </c>
      <c r="BK591" s="218">
        <f>ROUND(I591*H591,2)</f>
        <v>0</v>
      </c>
      <c r="BL591" s="19" t="s">
        <v>229</v>
      </c>
      <c r="BM591" s="217" t="s">
        <v>729</v>
      </c>
    </row>
    <row r="592" s="2" customFormat="1">
      <c r="A592" s="40"/>
      <c r="B592" s="41"/>
      <c r="C592" s="42"/>
      <c r="D592" s="219" t="s">
        <v>136</v>
      </c>
      <c r="E592" s="42"/>
      <c r="F592" s="220" t="s">
        <v>730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136</v>
      </c>
      <c r="AU592" s="19" t="s">
        <v>82</v>
      </c>
    </row>
    <row r="593" s="2" customFormat="1">
      <c r="A593" s="40"/>
      <c r="B593" s="41"/>
      <c r="C593" s="42"/>
      <c r="D593" s="224" t="s">
        <v>138</v>
      </c>
      <c r="E593" s="42"/>
      <c r="F593" s="225" t="s">
        <v>731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138</v>
      </c>
      <c r="AU593" s="19" t="s">
        <v>82</v>
      </c>
    </row>
    <row r="594" s="13" customFormat="1">
      <c r="A594" s="13"/>
      <c r="B594" s="226"/>
      <c r="C594" s="227"/>
      <c r="D594" s="219" t="s">
        <v>164</v>
      </c>
      <c r="E594" s="228" t="s">
        <v>19</v>
      </c>
      <c r="F594" s="229" t="s">
        <v>172</v>
      </c>
      <c r="G594" s="227"/>
      <c r="H594" s="230">
        <v>87.296000000000006</v>
      </c>
      <c r="I594" s="231"/>
      <c r="J594" s="227"/>
      <c r="K594" s="227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164</v>
      </c>
      <c r="AU594" s="236" t="s">
        <v>82</v>
      </c>
      <c r="AV594" s="13" t="s">
        <v>82</v>
      </c>
      <c r="AW594" s="13" t="s">
        <v>33</v>
      </c>
      <c r="AX594" s="13" t="s">
        <v>72</v>
      </c>
      <c r="AY594" s="236" t="s">
        <v>126</v>
      </c>
    </row>
    <row r="595" s="13" customFormat="1">
      <c r="A595" s="13"/>
      <c r="B595" s="226"/>
      <c r="C595" s="227"/>
      <c r="D595" s="219" t="s">
        <v>164</v>
      </c>
      <c r="E595" s="228" t="s">
        <v>19</v>
      </c>
      <c r="F595" s="229" t="s">
        <v>173</v>
      </c>
      <c r="G595" s="227"/>
      <c r="H595" s="230">
        <v>35.649999999999999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164</v>
      </c>
      <c r="AU595" s="236" t="s">
        <v>82</v>
      </c>
      <c r="AV595" s="13" t="s">
        <v>82</v>
      </c>
      <c r="AW595" s="13" t="s">
        <v>33</v>
      </c>
      <c r="AX595" s="13" t="s">
        <v>72</v>
      </c>
      <c r="AY595" s="236" t="s">
        <v>126</v>
      </c>
    </row>
    <row r="596" s="13" customFormat="1">
      <c r="A596" s="13"/>
      <c r="B596" s="226"/>
      <c r="C596" s="227"/>
      <c r="D596" s="219" t="s">
        <v>164</v>
      </c>
      <c r="E596" s="228" t="s">
        <v>19</v>
      </c>
      <c r="F596" s="229" t="s">
        <v>174</v>
      </c>
      <c r="G596" s="227"/>
      <c r="H596" s="230">
        <v>117.8</v>
      </c>
      <c r="I596" s="231"/>
      <c r="J596" s="227"/>
      <c r="K596" s="227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164</v>
      </c>
      <c r="AU596" s="236" t="s">
        <v>82</v>
      </c>
      <c r="AV596" s="13" t="s">
        <v>82</v>
      </c>
      <c r="AW596" s="13" t="s">
        <v>33</v>
      </c>
      <c r="AX596" s="13" t="s">
        <v>72</v>
      </c>
      <c r="AY596" s="236" t="s">
        <v>126</v>
      </c>
    </row>
    <row r="597" s="13" customFormat="1">
      <c r="A597" s="13"/>
      <c r="B597" s="226"/>
      <c r="C597" s="227"/>
      <c r="D597" s="219" t="s">
        <v>164</v>
      </c>
      <c r="E597" s="228" t="s">
        <v>19</v>
      </c>
      <c r="F597" s="229" t="s">
        <v>175</v>
      </c>
      <c r="G597" s="227"/>
      <c r="H597" s="230">
        <v>54.560000000000002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164</v>
      </c>
      <c r="AU597" s="236" t="s">
        <v>82</v>
      </c>
      <c r="AV597" s="13" t="s">
        <v>82</v>
      </c>
      <c r="AW597" s="13" t="s">
        <v>33</v>
      </c>
      <c r="AX597" s="13" t="s">
        <v>72</v>
      </c>
      <c r="AY597" s="236" t="s">
        <v>126</v>
      </c>
    </row>
    <row r="598" s="13" customFormat="1">
      <c r="A598" s="13"/>
      <c r="B598" s="226"/>
      <c r="C598" s="227"/>
      <c r="D598" s="219" t="s">
        <v>164</v>
      </c>
      <c r="E598" s="228" t="s">
        <v>19</v>
      </c>
      <c r="F598" s="229" t="s">
        <v>176</v>
      </c>
      <c r="G598" s="227"/>
      <c r="H598" s="230">
        <v>184.44999999999999</v>
      </c>
      <c r="I598" s="231"/>
      <c r="J598" s="227"/>
      <c r="K598" s="227"/>
      <c r="L598" s="232"/>
      <c r="M598" s="233"/>
      <c r="N598" s="234"/>
      <c r="O598" s="234"/>
      <c r="P598" s="234"/>
      <c r="Q598" s="234"/>
      <c r="R598" s="234"/>
      <c r="S598" s="234"/>
      <c r="T598" s="23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6" t="s">
        <v>164</v>
      </c>
      <c r="AU598" s="236" t="s">
        <v>82</v>
      </c>
      <c r="AV598" s="13" t="s">
        <v>82</v>
      </c>
      <c r="AW598" s="13" t="s">
        <v>33</v>
      </c>
      <c r="AX598" s="13" t="s">
        <v>72</v>
      </c>
      <c r="AY598" s="236" t="s">
        <v>126</v>
      </c>
    </row>
    <row r="599" s="13" customFormat="1">
      <c r="A599" s="13"/>
      <c r="B599" s="226"/>
      <c r="C599" s="227"/>
      <c r="D599" s="219" t="s">
        <v>164</v>
      </c>
      <c r="E599" s="228" t="s">
        <v>19</v>
      </c>
      <c r="F599" s="229" t="s">
        <v>177</v>
      </c>
      <c r="G599" s="227"/>
      <c r="H599" s="230">
        <v>22.010000000000002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164</v>
      </c>
      <c r="AU599" s="236" t="s">
        <v>82</v>
      </c>
      <c r="AV599" s="13" t="s">
        <v>82</v>
      </c>
      <c r="AW599" s="13" t="s">
        <v>33</v>
      </c>
      <c r="AX599" s="13" t="s">
        <v>72</v>
      </c>
      <c r="AY599" s="236" t="s">
        <v>126</v>
      </c>
    </row>
    <row r="600" s="13" customFormat="1">
      <c r="A600" s="13"/>
      <c r="B600" s="226"/>
      <c r="C600" s="227"/>
      <c r="D600" s="219" t="s">
        <v>164</v>
      </c>
      <c r="E600" s="228" t="s">
        <v>19</v>
      </c>
      <c r="F600" s="229" t="s">
        <v>178</v>
      </c>
      <c r="G600" s="227"/>
      <c r="H600" s="230">
        <v>168.02000000000001</v>
      </c>
      <c r="I600" s="231"/>
      <c r="J600" s="227"/>
      <c r="K600" s="227"/>
      <c r="L600" s="232"/>
      <c r="M600" s="233"/>
      <c r="N600" s="234"/>
      <c r="O600" s="234"/>
      <c r="P600" s="234"/>
      <c r="Q600" s="234"/>
      <c r="R600" s="234"/>
      <c r="S600" s="234"/>
      <c r="T600" s="235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6" t="s">
        <v>164</v>
      </c>
      <c r="AU600" s="236" t="s">
        <v>82</v>
      </c>
      <c r="AV600" s="13" t="s">
        <v>82</v>
      </c>
      <c r="AW600" s="13" t="s">
        <v>33</v>
      </c>
      <c r="AX600" s="13" t="s">
        <v>72</v>
      </c>
      <c r="AY600" s="236" t="s">
        <v>126</v>
      </c>
    </row>
    <row r="601" s="13" customFormat="1">
      <c r="A601" s="13"/>
      <c r="B601" s="226"/>
      <c r="C601" s="227"/>
      <c r="D601" s="219" t="s">
        <v>164</v>
      </c>
      <c r="E601" s="228" t="s">
        <v>19</v>
      </c>
      <c r="F601" s="229" t="s">
        <v>179</v>
      </c>
      <c r="G601" s="227"/>
      <c r="H601" s="230">
        <v>73.780000000000001</v>
      </c>
      <c r="I601" s="231"/>
      <c r="J601" s="227"/>
      <c r="K601" s="227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164</v>
      </c>
      <c r="AU601" s="236" t="s">
        <v>82</v>
      </c>
      <c r="AV601" s="13" t="s">
        <v>82</v>
      </c>
      <c r="AW601" s="13" t="s">
        <v>33</v>
      </c>
      <c r="AX601" s="13" t="s">
        <v>72</v>
      </c>
      <c r="AY601" s="236" t="s">
        <v>126</v>
      </c>
    </row>
    <row r="602" s="13" customFormat="1">
      <c r="A602" s="13"/>
      <c r="B602" s="226"/>
      <c r="C602" s="227"/>
      <c r="D602" s="219" t="s">
        <v>164</v>
      </c>
      <c r="E602" s="228" t="s">
        <v>19</v>
      </c>
      <c r="F602" s="229" t="s">
        <v>180</v>
      </c>
      <c r="G602" s="227"/>
      <c r="H602" s="230">
        <v>-72.599999999999994</v>
      </c>
      <c r="I602" s="231"/>
      <c r="J602" s="227"/>
      <c r="K602" s="227"/>
      <c r="L602" s="232"/>
      <c r="M602" s="233"/>
      <c r="N602" s="234"/>
      <c r="O602" s="234"/>
      <c r="P602" s="234"/>
      <c r="Q602" s="234"/>
      <c r="R602" s="234"/>
      <c r="S602" s="234"/>
      <c r="T602" s="23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6" t="s">
        <v>164</v>
      </c>
      <c r="AU602" s="236" t="s">
        <v>82</v>
      </c>
      <c r="AV602" s="13" t="s">
        <v>82</v>
      </c>
      <c r="AW602" s="13" t="s">
        <v>33</v>
      </c>
      <c r="AX602" s="13" t="s">
        <v>72</v>
      </c>
      <c r="AY602" s="236" t="s">
        <v>126</v>
      </c>
    </row>
    <row r="603" s="14" customFormat="1">
      <c r="A603" s="14"/>
      <c r="B603" s="237"/>
      <c r="C603" s="238"/>
      <c r="D603" s="219" t="s">
        <v>164</v>
      </c>
      <c r="E603" s="239" t="s">
        <v>19</v>
      </c>
      <c r="F603" s="240" t="s">
        <v>166</v>
      </c>
      <c r="G603" s="238"/>
      <c r="H603" s="241">
        <v>670.96600000000001</v>
      </c>
      <c r="I603" s="242"/>
      <c r="J603" s="238"/>
      <c r="K603" s="238"/>
      <c r="L603" s="243"/>
      <c r="M603" s="244"/>
      <c r="N603" s="245"/>
      <c r="O603" s="245"/>
      <c r="P603" s="245"/>
      <c r="Q603" s="245"/>
      <c r="R603" s="245"/>
      <c r="S603" s="245"/>
      <c r="T603" s="246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7" t="s">
        <v>164</v>
      </c>
      <c r="AU603" s="247" t="s">
        <v>82</v>
      </c>
      <c r="AV603" s="14" t="s">
        <v>134</v>
      </c>
      <c r="AW603" s="14" t="s">
        <v>33</v>
      </c>
      <c r="AX603" s="14" t="s">
        <v>80</v>
      </c>
      <c r="AY603" s="247" t="s">
        <v>126</v>
      </c>
    </row>
    <row r="604" s="2" customFormat="1" ht="33" customHeight="1">
      <c r="A604" s="40"/>
      <c r="B604" s="41"/>
      <c r="C604" s="206" t="s">
        <v>732</v>
      </c>
      <c r="D604" s="206" t="s">
        <v>129</v>
      </c>
      <c r="E604" s="207" t="s">
        <v>733</v>
      </c>
      <c r="F604" s="208" t="s">
        <v>734</v>
      </c>
      <c r="G604" s="209" t="s">
        <v>132</v>
      </c>
      <c r="H604" s="210">
        <v>670.96600000000001</v>
      </c>
      <c r="I604" s="211"/>
      <c r="J604" s="212">
        <f>ROUND(I604*H604,2)</f>
        <v>0</v>
      </c>
      <c r="K604" s="208" t="s">
        <v>133</v>
      </c>
      <c r="L604" s="46"/>
      <c r="M604" s="213" t="s">
        <v>19</v>
      </c>
      <c r="N604" s="214" t="s">
        <v>43</v>
      </c>
      <c r="O604" s="86"/>
      <c r="P604" s="215">
        <f>O604*H604</f>
        <v>0</v>
      </c>
      <c r="Q604" s="215">
        <v>0.00029999999999999997</v>
      </c>
      <c r="R604" s="215">
        <f>Q604*H604</f>
        <v>0.20128979999999999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229</v>
      </c>
      <c r="AT604" s="217" t="s">
        <v>129</v>
      </c>
      <c r="AU604" s="217" t="s">
        <v>82</v>
      </c>
      <c r="AY604" s="19" t="s">
        <v>126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80</v>
      </c>
      <c r="BK604" s="218">
        <f>ROUND(I604*H604,2)</f>
        <v>0</v>
      </c>
      <c r="BL604" s="19" t="s">
        <v>229</v>
      </c>
      <c r="BM604" s="217" t="s">
        <v>735</v>
      </c>
    </row>
    <row r="605" s="2" customFormat="1">
      <c r="A605" s="40"/>
      <c r="B605" s="41"/>
      <c r="C605" s="42"/>
      <c r="D605" s="219" t="s">
        <v>136</v>
      </c>
      <c r="E605" s="42"/>
      <c r="F605" s="220" t="s">
        <v>736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136</v>
      </c>
      <c r="AU605" s="19" t="s">
        <v>82</v>
      </c>
    </row>
    <row r="606" s="2" customFormat="1">
      <c r="A606" s="40"/>
      <c r="B606" s="41"/>
      <c r="C606" s="42"/>
      <c r="D606" s="224" t="s">
        <v>138</v>
      </c>
      <c r="E606" s="42"/>
      <c r="F606" s="225" t="s">
        <v>737</v>
      </c>
      <c r="G606" s="42"/>
      <c r="H606" s="42"/>
      <c r="I606" s="221"/>
      <c r="J606" s="42"/>
      <c r="K606" s="42"/>
      <c r="L606" s="46"/>
      <c r="M606" s="222"/>
      <c r="N606" s="223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138</v>
      </c>
      <c r="AU606" s="19" t="s">
        <v>82</v>
      </c>
    </row>
    <row r="607" s="13" customFormat="1">
      <c r="A607" s="13"/>
      <c r="B607" s="226"/>
      <c r="C607" s="227"/>
      <c r="D607" s="219" t="s">
        <v>164</v>
      </c>
      <c r="E607" s="228" t="s">
        <v>19</v>
      </c>
      <c r="F607" s="229" t="s">
        <v>172</v>
      </c>
      <c r="G607" s="227"/>
      <c r="H607" s="230">
        <v>87.296000000000006</v>
      </c>
      <c r="I607" s="231"/>
      <c r="J607" s="227"/>
      <c r="K607" s="227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164</v>
      </c>
      <c r="AU607" s="236" t="s">
        <v>82</v>
      </c>
      <c r="AV607" s="13" t="s">
        <v>82</v>
      </c>
      <c r="AW607" s="13" t="s">
        <v>33</v>
      </c>
      <c r="AX607" s="13" t="s">
        <v>72</v>
      </c>
      <c r="AY607" s="236" t="s">
        <v>126</v>
      </c>
    </row>
    <row r="608" s="13" customFormat="1">
      <c r="A608" s="13"/>
      <c r="B608" s="226"/>
      <c r="C608" s="227"/>
      <c r="D608" s="219" t="s">
        <v>164</v>
      </c>
      <c r="E608" s="228" t="s">
        <v>19</v>
      </c>
      <c r="F608" s="229" t="s">
        <v>173</v>
      </c>
      <c r="G608" s="227"/>
      <c r="H608" s="230">
        <v>35.649999999999999</v>
      </c>
      <c r="I608" s="231"/>
      <c r="J608" s="227"/>
      <c r="K608" s="227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164</v>
      </c>
      <c r="AU608" s="236" t="s">
        <v>82</v>
      </c>
      <c r="AV608" s="13" t="s">
        <v>82</v>
      </c>
      <c r="AW608" s="13" t="s">
        <v>33</v>
      </c>
      <c r="AX608" s="13" t="s">
        <v>72</v>
      </c>
      <c r="AY608" s="236" t="s">
        <v>126</v>
      </c>
    </row>
    <row r="609" s="13" customFormat="1">
      <c r="A609" s="13"/>
      <c r="B609" s="226"/>
      <c r="C609" s="227"/>
      <c r="D609" s="219" t="s">
        <v>164</v>
      </c>
      <c r="E609" s="228" t="s">
        <v>19</v>
      </c>
      <c r="F609" s="229" t="s">
        <v>174</v>
      </c>
      <c r="G609" s="227"/>
      <c r="H609" s="230">
        <v>117.8</v>
      </c>
      <c r="I609" s="231"/>
      <c r="J609" s="227"/>
      <c r="K609" s="227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164</v>
      </c>
      <c r="AU609" s="236" t="s">
        <v>82</v>
      </c>
      <c r="AV609" s="13" t="s">
        <v>82</v>
      </c>
      <c r="AW609" s="13" t="s">
        <v>33</v>
      </c>
      <c r="AX609" s="13" t="s">
        <v>72</v>
      </c>
      <c r="AY609" s="236" t="s">
        <v>126</v>
      </c>
    </row>
    <row r="610" s="13" customFormat="1">
      <c r="A610" s="13"/>
      <c r="B610" s="226"/>
      <c r="C610" s="227"/>
      <c r="D610" s="219" t="s">
        <v>164</v>
      </c>
      <c r="E610" s="228" t="s">
        <v>19</v>
      </c>
      <c r="F610" s="229" t="s">
        <v>175</v>
      </c>
      <c r="G610" s="227"/>
      <c r="H610" s="230">
        <v>54.560000000000002</v>
      </c>
      <c r="I610" s="231"/>
      <c r="J610" s="227"/>
      <c r="K610" s="227"/>
      <c r="L610" s="232"/>
      <c r="M610" s="233"/>
      <c r="N610" s="234"/>
      <c r="O610" s="234"/>
      <c r="P610" s="234"/>
      <c r="Q610" s="234"/>
      <c r="R610" s="234"/>
      <c r="S610" s="234"/>
      <c r="T610" s="235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6" t="s">
        <v>164</v>
      </c>
      <c r="AU610" s="236" t="s">
        <v>82</v>
      </c>
      <c r="AV610" s="13" t="s">
        <v>82</v>
      </c>
      <c r="AW610" s="13" t="s">
        <v>33</v>
      </c>
      <c r="AX610" s="13" t="s">
        <v>72</v>
      </c>
      <c r="AY610" s="236" t="s">
        <v>126</v>
      </c>
    </row>
    <row r="611" s="13" customFormat="1">
      <c r="A611" s="13"/>
      <c r="B611" s="226"/>
      <c r="C611" s="227"/>
      <c r="D611" s="219" t="s">
        <v>164</v>
      </c>
      <c r="E611" s="228" t="s">
        <v>19</v>
      </c>
      <c r="F611" s="229" t="s">
        <v>176</v>
      </c>
      <c r="G611" s="227"/>
      <c r="H611" s="230">
        <v>184.44999999999999</v>
      </c>
      <c r="I611" s="231"/>
      <c r="J611" s="227"/>
      <c r="K611" s="227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164</v>
      </c>
      <c r="AU611" s="236" t="s">
        <v>82</v>
      </c>
      <c r="AV611" s="13" t="s">
        <v>82</v>
      </c>
      <c r="AW611" s="13" t="s">
        <v>33</v>
      </c>
      <c r="AX611" s="13" t="s">
        <v>72</v>
      </c>
      <c r="AY611" s="236" t="s">
        <v>126</v>
      </c>
    </row>
    <row r="612" s="13" customFormat="1">
      <c r="A612" s="13"/>
      <c r="B612" s="226"/>
      <c r="C612" s="227"/>
      <c r="D612" s="219" t="s">
        <v>164</v>
      </c>
      <c r="E612" s="228" t="s">
        <v>19</v>
      </c>
      <c r="F612" s="229" t="s">
        <v>177</v>
      </c>
      <c r="G612" s="227"/>
      <c r="H612" s="230">
        <v>22.010000000000002</v>
      </c>
      <c r="I612" s="231"/>
      <c r="J612" s="227"/>
      <c r="K612" s="227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164</v>
      </c>
      <c r="AU612" s="236" t="s">
        <v>82</v>
      </c>
      <c r="AV612" s="13" t="s">
        <v>82</v>
      </c>
      <c r="AW612" s="13" t="s">
        <v>33</v>
      </c>
      <c r="AX612" s="13" t="s">
        <v>72</v>
      </c>
      <c r="AY612" s="236" t="s">
        <v>126</v>
      </c>
    </row>
    <row r="613" s="13" customFormat="1">
      <c r="A613" s="13"/>
      <c r="B613" s="226"/>
      <c r="C613" s="227"/>
      <c r="D613" s="219" t="s">
        <v>164</v>
      </c>
      <c r="E613" s="228" t="s">
        <v>19</v>
      </c>
      <c r="F613" s="229" t="s">
        <v>178</v>
      </c>
      <c r="G613" s="227"/>
      <c r="H613" s="230">
        <v>168.02000000000001</v>
      </c>
      <c r="I613" s="231"/>
      <c r="J613" s="227"/>
      <c r="K613" s="227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164</v>
      </c>
      <c r="AU613" s="236" t="s">
        <v>82</v>
      </c>
      <c r="AV613" s="13" t="s">
        <v>82</v>
      </c>
      <c r="AW613" s="13" t="s">
        <v>33</v>
      </c>
      <c r="AX613" s="13" t="s">
        <v>72</v>
      </c>
      <c r="AY613" s="236" t="s">
        <v>126</v>
      </c>
    </row>
    <row r="614" s="13" customFormat="1">
      <c r="A614" s="13"/>
      <c r="B614" s="226"/>
      <c r="C614" s="227"/>
      <c r="D614" s="219" t="s">
        <v>164</v>
      </c>
      <c r="E614" s="228" t="s">
        <v>19</v>
      </c>
      <c r="F614" s="229" t="s">
        <v>179</v>
      </c>
      <c r="G614" s="227"/>
      <c r="H614" s="230">
        <v>73.780000000000001</v>
      </c>
      <c r="I614" s="231"/>
      <c r="J614" s="227"/>
      <c r="K614" s="227"/>
      <c r="L614" s="232"/>
      <c r="M614" s="233"/>
      <c r="N614" s="234"/>
      <c r="O614" s="234"/>
      <c r="P614" s="234"/>
      <c r="Q614" s="234"/>
      <c r="R614" s="234"/>
      <c r="S614" s="234"/>
      <c r="T614" s="235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6" t="s">
        <v>164</v>
      </c>
      <c r="AU614" s="236" t="s">
        <v>82</v>
      </c>
      <c r="AV614" s="13" t="s">
        <v>82</v>
      </c>
      <c r="AW614" s="13" t="s">
        <v>33</v>
      </c>
      <c r="AX614" s="13" t="s">
        <v>72</v>
      </c>
      <c r="AY614" s="236" t="s">
        <v>126</v>
      </c>
    </row>
    <row r="615" s="13" customFormat="1">
      <c r="A615" s="13"/>
      <c r="B615" s="226"/>
      <c r="C615" s="227"/>
      <c r="D615" s="219" t="s">
        <v>164</v>
      </c>
      <c r="E615" s="228" t="s">
        <v>19</v>
      </c>
      <c r="F615" s="229" t="s">
        <v>180</v>
      </c>
      <c r="G615" s="227"/>
      <c r="H615" s="230">
        <v>-72.599999999999994</v>
      </c>
      <c r="I615" s="231"/>
      <c r="J615" s="227"/>
      <c r="K615" s="227"/>
      <c r="L615" s="232"/>
      <c r="M615" s="233"/>
      <c r="N615" s="234"/>
      <c r="O615" s="234"/>
      <c r="P615" s="234"/>
      <c r="Q615" s="234"/>
      <c r="R615" s="234"/>
      <c r="S615" s="234"/>
      <c r="T615" s="23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6" t="s">
        <v>164</v>
      </c>
      <c r="AU615" s="236" t="s">
        <v>82</v>
      </c>
      <c r="AV615" s="13" t="s">
        <v>82</v>
      </c>
      <c r="AW615" s="13" t="s">
        <v>33</v>
      </c>
      <c r="AX615" s="13" t="s">
        <v>72</v>
      </c>
      <c r="AY615" s="236" t="s">
        <v>126</v>
      </c>
    </row>
    <row r="616" s="14" customFormat="1">
      <c r="A616" s="14"/>
      <c r="B616" s="237"/>
      <c r="C616" s="238"/>
      <c r="D616" s="219" t="s">
        <v>164</v>
      </c>
      <c r="E616" s="239" t="s">
        <v>19</v>
      </c>
      <c r="F616" s="240" t="s">
        <v>166</v>
      </c>
      <c r="G616" s="238"/>
      <c r="H616" s="241">
        <v>670.96600000000001</v>
      </c>
      <c r="I616" s="242"/>
      <c r="J616" s="238"/>
      <c r="K616" s="238"/>
      <c r="L616" s="243"/>
      <c r="M616" s="269"/>
      <c r="N616" s="270"/>
      <c r="O616" s="270"/>
      <c r="P616" s="270"/>
      <c r="Q616" s="270"/>
      <c r="R616" s="270"/>
      <c r="S616" s="270"/>
      <c r="T616" s="27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164</v>
      </c>
      <c r="AU616" s="247" t="s">
        <v>82</v>
      </c>
      <c r="AV616" s="14" t="s">
        <v>134</v>
      </c>
      <c r="AW616" s="14" t="s">
        <v>33</v>
      </c>
      <c r="AX616" s="14" t="s">
        <v>80</v>
      </c>
      <c r="AY616" s="247" t="s">
        <v>126</v>
      </c>
    </row>
    <row r="617" s="2" customFormat="1" ht="6.96" customHeight="1">
      <c r="A617" s="40"/>
      <c r="B617" s="61"/>
      <c r="C617" s="62"/>
      <c r="D617" s="62"/>
      <c r="E617" s="62"/>
      <c r="F617" s="62"/>
      <c r="G617" s="62"/>
      <c r="H617" s="62"/>
      <c r="I617" s="62"/>
      <c r="J617" s="62"/>
      <c r="K617" s="62"/>
      <c r="L617" s="46"/>
      <c r="M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</row>
  </sheetData>
  <sheetProtection sheet="1" autoFilter="0" formatColumns="0" formatRows="0" objects="1" scenarios="1" spinCount="100000" saltValue="NvhOfIJtbICLFA2sUCKvX2JXcaCgVctojEsBdXsSdSYQXYJhtJlzdUOUvS2Z1ru+bV7PfOp0PlRUspM1kCcWgQ==" hashValue="2V5Jn4U/fCTuHE/UHyyB1iGW9M5tyk/04vtaloxjZGCoFwlME6srYCU9zr5YVAQ8ZptFx1aksVMyTYJxQGPMaQ==" algorithmName="SHA-512" password="CC35"/>
  <autoFilter ref="C90:K61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6_01/619991015"/>
    <hyperlink ref="F100" r:id="rId2" display="https://podminky.urs.cz/item/CS_URS_2026_01/949101111"/>
    <hyperlink ref="F103" r:id="rId3" display="https://podminky.urs.cz/item/CS_URS_2026_01/949101112"/>
    <hyperlink ref="F106" r:id="rId4" display="https://podminky.urs.cz/item/CS_URS_2026_01/952901111"/>
    <hyperlink ref="F109" r:id="rId5" display="https://podminky.urs.cz/item/CS_URS_2026_01/968062455"/>
    <hyperlink ref="F114" r:id="rId6" display="https://podminky.urs.cz/item/CS_URS_2026_01/978035117"/>
    <hyperlink ref="F128" r:id="rId7" display="https://podminky.urs.cz/item/CS_URS_2026_01/997013212"/>
    <hyperlink ref="F131" r:id="rId8" display="https://podminky.urs.cz/item/CS_URS_2026_01/997013501"/>
    <hyperlink ref="F134" r:id="rId9" display="https://podminky.urs.cz/item/CS_URS_2026_01/997013509"/>
    <hyperlink ref="F138" r:id="rId10" display="https://podminky.urs.cz/item/CS_URS_2026_01/997013635"/>
    <hyperlink ref="F141" r:id="rId11" display="https://podminky.urs.cz/item/CS_URS_2026_01/997221612"/>
    <hyperlink ref="F145" r:id="rId12" display="https://podminky.urs.cz/item/CS_URS_2026_01/998018002"/>
    <hyperlink ref="F150" r:id="rId13" display="https://podminky.urs.cz/item/CS_URS_2026_01/763111723"/>
    <hyperlink ref="F157" r:id="rId14" display="https://podminky.urs.cz/item/CS_URS_2026_01/763111811"/>
    <hyperlink ref="F162" r:id="rId15" display="https://podminky.urs.cz/item/CS_URS_2026_01/763121212"/>
    <hyperlink ref="F175" r:id="rId16" display="https://podminky.urs.cz/item/CS_URS_2026_01/763121714"/>
    <hyperlink ref="F194" r:id="rId17" display="https://podminky.urs.cz/item/CS_URS_2026_01/763131821"/>
    <hyperlink ref="F209" r:id="rId18" display="https://podminky.urs.cz/item/CS_URS_2026_01/763182411"/>
    <hyperlink ref="F214" r:id="rId19" display="https://podminky.urs.cz/item/CS_URS_2026_01/763431001"/>
    <hyperlink ref="F229" r:id="rId20" display="https://podminky.urs.cz/item/CS_URS_2026_01/763431041"/>
    <hyperlink ref="F242" r:id="rId21" display="https://podminky.urs.cz/item/CS_URS_2026_01/763431201"/>
    <hyperlink ref="F253" r:id="rId22" display="https://podminky.urs.cz/item/CS_URS_2026_01/998763512"/>
    <hyperlink ref="F257" r:id="rId23" display="https://podminky.urs.cz/item/CS_URS_2026_01/766421811"/>
    <hyperlink ref="F262" r:id="rId24" display="https://podminky.urs.cz/item/CS_URS_2026_01/766421822"/>
    <hyperlink ref="F267" r:id="rId25" display="https://podminky.urs.cz/item/CS_URS_2026_01/766691851"/>
    <hyperlink ref="F270" r:id="rId26" display="https://podminky.urs.cz/item/CS_URS_2026_01/766811115"/>
    <hyperlink ref="F279" r:id="rId27" display="https://podminky.urs.cz/item/CS_URS_2026_01/766811116"/>
    <hyperlink ref="F284" r:id="rId28" display="https://podminky.urs.cz/item/CS_URS_2026_01/766811142"/>
    <hyperlink ref="F290" r:id="rId29" display="https://podminky.urs.cz/item/CS_URS_2026_01/766811151"/>
    <hyperlink ref="F295" r:id="rId30" display="https://podminky.urs.cz/item/CS_URS_2026_01/766811152"/>
    <hyperlink ref="F300" r:id="rId31" display="https://podminky.urs.cz/item/CS_URS_2026_01/766811213"/>
    <hyperlink ref="F307" r:id="rId32" display="https://podminky.urs.cz/item/CS_URS_2026_01/766811221"/>
    <hyperlink ref="F310" r:id="rId33" display="https://podminky.urs.cz/item/CS_URS_2026_01/766811223"/>
    <hyperlink ref="F313" r:id="rId34" display="https://podminky.urs.cz/item/CS_URS_2026_01/766811233"/>
    <hyperlink ref="F320" r:id="rId35" display="https://podminky.urs.cz/item/CS_URS_2026_01/766811239"/>
    <hyperlink ref="F323" r:id="rId36" display="https://podminky.urs.cz/item/CS_URS_2026_01/766811251"/>
    <hyperlink ref="F331" r:id="rId37" display="https://podminky.urs.cz/item/CS_URS_2026_01/766811311"/>
    <hyperlink ref="F334" r:id="rId38" display="https://podminky.urs.cz/item/CS_URS_2026_01/766811351"/>
    <hyperlink ref="F337" r:id="rId39" display="https://podminky.urs.cz/item/CS_URS_2026_01/766811411"/>
    <hyperlink ref="F340" r:id="rId40" display="https://podminky.urs.cz/item/CS_URS_2026_01/766811412"/>
    <hyperlink ref="F345" r:id="rId41" display="https://podminky.urs.cz/item/CS_URS_2026_01/766811461"/>
    <hyperlink ref="F350" r:id="rId42" display="https://podminky.urs.cz/item/CS_URS_2026_01/766811462"/>
    <hyperlink ref="F355" r:id="rId43" display="https://podminky.urs.cz/item/CS_URS_2026_01/766812840"/>
    <hyperlink ref="F358" r:id="rId44" display="https://podminky.urs.cz/item/CS_URS_2026_01/998766312"/>
    <hyperlink ref="F366" r:id="rId45" display="https://podminky.urs.cz/item/CS_URS_2026_01/998767312"/>
    <hyperlink ref="F370" r:id="rId46" display="https://podminky.urs.cz/item/CS_URS_2026_01/771111011"/>
    <hyperlink ref="F383" r:id="rId47" display="https://podminky.urs.cz/item/CS_URS_2026_01/771111013"/>
    <hyperlink ref="F388" r:id="rId48" display="https://podminky.urs.cz/item/CS_URS_2026_01/771121011"/>
    <hyperlink ref="F402" r:id="rId49" display="https://podminky.urs.cz/item/CS_URS_2026_01/771121027"/>
    <hyperlink ref="F415" r:id="rId50" display="https://podminky.urs.cz/item/CS_URS_2026_01/771121037"/>
    <hyperlink ref="F420" r:id="rId51" display="https://podminky.urs.cz/item/CS_URS_2026_01/771151023"/>
    <hyperlink ref="F433" r:id="rId52" display="https://podminky.urs.cz/item/CS_URS_2026_01/771161022"/>
    <hyperlink ref="F442" r:id="rId53" display="https://podminky.urs.cz/item/CS_URS_2026_01/771274113"/>
    <hyperlink ref="F452" r:id="rId54" display="https://podminky.urs.cz/item/CS_URS_2026_01/771274232"/>
    <hyperlink ref="F461" r:id="rId55" display="https://podminky.urs.cz/item/CS_URS_2026_01/771474112"/>
    <hyperlink ref="F476" r:id="rId56" display="https://podminky.urs.cz/item/CS_URS_2026_01/771474132"/>
    <hyperlink ref="F485" r:id="rId57" display="https://podminky.urs.cz/item/CS_URS_2026_01/771574413"/>
    <hyperlink ref="F502" r:id="rId58" display="https://podminky.urs.cz/item/CS_URS_2026_01/771591115"/>
    <hyperlink ref="F515" r:id="rId59" display="https://podminky.urs.cz/item/CS_URS_2026_01/998771312"/>
    <hyperlink ref="F519" r:id="rId60" display="https://podminky.urs.cz/item/CS_URS_2026_01/776201812"/>
    <hyperlink ref="F532" r:id="rId61" display="https://podminky.urs.cz/item/CS_URS_2026_01/776301812"/>
    <hyperlink ref="F537" r:id="rId62" display="https://podminky.urs.cz/item/CS_URS_2026_01/776410811"/>
    <hyperlink ref="F550" r:id="rId63" display="https://podminky.urs.cz/item/CS_URS_2026_01/776430811"/>
    <hyperlink ref="F555" r:id="rId64" display="https://podminky.urs.cz/item/CS_URS_2026_01/998776312"/>
    <hyperlink ref="F559" r:id="rId65" display="https://podminky.urs.cz/item/CS_URS_2026_01/784111021"/>
    <hyperlink ref="F572" r:id="rId66" display="https://podminky.urs.cz/item/CS_URS_2026_01/784161001"/>
    <hyperlink ref="F579" r:id="rId67" display="https://podminky.urs.cz/item/CS_URS_2026_01/784171101"/>
    <hyperlink ref="F586" r:id="rId68" display="https://podminky.urs.cz/item/CS_URS_2026_01/784171111"/>
    <hyperlink ref="F593" r:id="rId69" display="https://podminky.urs.cz/item/CS_URS_2026_01/784181121"/>
    <hyperlink ref="F606" r:id="rId70" display="https://podminky.urs.cz/item/CS_URS_2026_01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Vary,Sportovní 656/1 - úpravy povrchů na chodbách,schodištích a denní místnosti admin.přístavby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ROUND((SUM(BE84:BE202)),  2)</f>
        <v>0</v>
      </c>
      <c r="G33" s="40"/>
      <c r="H33" s="40"/>
      <c r="I33" s="150">
        <v>0.20999999999999999</v>
      </c>
      <c r="J33" s="149">
        <f>ROUND(((SUM(BE84:BE202))*I33),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ROUND((SUM(BF84:BF202)),  2)</f>
        <v>0</v>
      </c>
      <c r="G34" s="40"/>
      <c r="H34" s="40"/>
      <c r="I34" s="150">
        <v>0.12</v>
      </c>
      <c r="J34" s="149">
        <f>ROUND(((SUM(BF84:BF202))*I34),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ROUND((SUM(BG84:BG202)),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ROUND((SUM(BH84:BH202)),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ROUND((SUM(BI84:BI202)),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Vary,Sportovní 656/1 - úpravy povrchů na chodbách,schodištích a denní místnosti admin.přístavby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25. 1. 2026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739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740</v>
      </c>
      <c r="E62" s="176"/>
      <c r="F62" s="176"/>
      <c r="G62" s="176"/>
      <c r="H62" s="176"/>
      <c r="I62" s="176"/>
      <c r="J62" s="177">
        <f>J110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741</v>
      </c>
      <c r="E63" s="176"/>
      <c r="F63" s="176"/>
      <c r="G63" s="176"/>
      <c r="H63" s="176"/>
      <c r="I63" s="176"/>
      <c r="J63" s="177">
        <f>J144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742</v>
      </c>
      <c r="E64" s="170"/>
      <c r="F64" s="170"/>
      <c r="G64" s="170"/>
      <c r="H64" s="170"/>
      <c r="I64" s="170"/>
      <c r="J64" s="171">
        <f>J192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111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Dopravní podnik Karlovy Vary,Sportovní 656/1 - úpravy povrchů na chodbách,schodištích a denní místnosti admin.přístavby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02 - Zdravotně technické instalace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Sportovní 656/1, Karlovy Vary</v>
      </c>
      <c r="G78" s="42"/>
      <c r="H78" s="42"/>
      <c r="I78" s="34" t="s">
        <v>23</v>
      </c>
      <c r="J78" s="74" t="str">
        <f>IF(J12="","",J12)</f>
        <v>25. 1. 2026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Dopravní podnik Karlovy Vary, a.s.</v>
      </c>
      <c r="G80" s="42"/>
      <c r="H80" s="42"/>
      <c r="I80" s="34" t="s">
        <v>31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Bc. Martin Frous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112</v>
      </c>
      <c r="D83" s="182" t="s">
        <v>57</v>
      </c>
      <c r="E83" s="182" t="s">
        <v>53</v>
      </c>
      <c r="F83" s="182" t="s">
        <v>54</v>
      </c>
      <c r="G83" s="182" t="s">
        <v>113</v>
      </c>
      <c r="H83" s="182" t="s">
        <v>114</v>
      </c>
      <c r="I83" s="182" t="s">
        <v>115</v>
      </c>
      <c r="J83" s="182" t="s">
        <v>97</v>
      </c>
      <c r="K83" s="183" t="s">
        <v>116</v>
      </c>
      <c r="L83" s="184"/>
      <c r="M83" s="94" t="s">
        <v>19</v>
      </c>
      <c r="N83" s="95" t="s">
        <v>42</v>
      </c>
      <c r="O83" s="95" t="s">
        <v>117</v>
      </c>
      <c r="P83" s="95" t="s">
        <v>118</v>
      </c>
      <c r="Q83" s="95" t="s">
        <v>119</v>
      </c>
      <c r="R83" s="95" t="s">
        <v>120</v>
      </c>
      <c r="S83" s="95" t="s">
        <v>121</v>
      </c>
      <c r="T83" s="96" t="s">
        <v>122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123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P85+P192</f>
        <v>0</v>
      </c>
      <c r="Q84" s="98"/>
      <c r="R84" s="187">
        <f>R85+R192</f>
        <v>0.014074999999999999</v>
      </c>
      <c r="S84" s="98"/>
      <c r="T84" s="188">
        <f>T85+T192</f>
        <v>0.01453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98</v>
      </c>
      <c r="BK84" s="189">
        <f>BK85+BK192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221</v>
      </c>
      <c r="F85" s="193" t="s">
        <v>222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P86+P110+P144</f>
        <v>0</v>
      </c>
      <c r="Q85" s="198"/>
      <c r="R85" s="199">
        <f>R86+R110+R144</f>
        <v>0.014074999999999999</v>
      </c>
      <c r="S85" s="198"/>
      <c r="T85" s="200">
        <f>T86+T110+T144</f>
        <v>0.01453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82</v>
      </c>
      <c r="AT85" s="202" t="s">
        <v>71</v>
      </c>
      <c r="AU85" s="202" t="s">
        <v>72</v>
      </c>
      <c r="AY85" s="201" t="s">
        <v>126</v>
      </c>
      <c r="BK85" s="203">
        <f>BK86+BK110+BK144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743</v>
      </c>
      <c r="F86" s="204" t="s">
        <v>744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SUM(P87:P109)</f>
        <v>0</v>
      </c>
      <c r="Q86" s="198"/>
      <c r="R86" s="199">
        <f>SUM(R87:R109)</f>
        <v>0.0017949999999999999</v>
      </c>
      <c r="S86" s="198"/>
      <c r="T86" s="200">
        <f>SUM(T87:T109)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71</v>
      </c>
      <c r="AU86" s="202" t="s">
        <v>80</v>
      </c>
      <c r="AY86" s="201" t="s">
        <v>126</v>
      </c>
      <c r="BK86" s="203">
        <f>SUM(BK87:BK109)</f>
        <v>0</v>
      </c>
    </row>
    <row r="87" s="2" customFormat="1" ht="16.5" customHeight="1">
      <c r="A87" s="40"/>
      <c r="B87" s="41"/>
      <c r="C87" s="206" t="s">
        <v>80</v>
      </c>
      <c r="D87" s="206" t="s">
        <v>129</v>
      </c>
      <c r="E87" s="207" t="s">
        <v>745</v>
      </c>
      <c r="F87" s="208" t="s">
        <v>746</v>
      </c>
      <c r="G87" s="209" t="s">
        <v>345</v>
      </c>
      <c r="H87" s="210">
        <v>1</v>
      </c>
      <c r="I87" s="211"/>
      <c r="J87" s="212">
        <f>ROUND(I87*H87,2)</f>
        <v>0</v>
      </c>
      <c r="K87" s="208" t="s">
        <v>133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0.00050000000000000001</v>
      </c>
      <c r="R87" s="215">
        <f>Q87*H87</f>
        <v>0.00050000000000000001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229</v>
      </c>
      <c r="AT87" s="217" t="s">
        <v>129</v>
      </c>
      <c r="AU87" s="217" t="s">
        <v>82</v>
      </c>
      <c r="AY87" s="19" t="s">
        <v>126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229</v>
      </c>
      <c r="BM87" s="217" t="s">
        <v>747</v>
      </c>
    </row>
    <row r="88" s="2" customFormat="1">
      <c r="A88" s="40"/>
      <c r="B88" s="41"/>
      <c r="C88" s="42"/>
      <c r="D88" s="219" t="s">
        <v>136</v>
      </c>
      <c r="E88" s="42"/>
      <c r="F88" s="220" t="s">
        <v>748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136</v>
      </c>
      <c r="AU88" s="19" t="s">
        <v>82</v>
      </c>
    </row>
    <row r="89" s="2" customFormat="1">
      <c r="A89" s="40"/>
      <c r="B89" s="41"/>
      <c r="C89" s="42"/>
      <c r="D89" s="224" t="s">
        <v>138</v>
      </c>
      <c r="E89" s="42"/>
      <c r="F89" s="225" t="s">
        <v>749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138</v>
      </c>
      <c r="AU89" s="19" t="s">
        <v>82</v>
      </c>
    </row>
    <row r="90" s="2" customFormat="1" ht="16.5" customHeight="1">
      <c r="A90" s="40"/>
      <c r="B90" s="41"/>
      <c r="C90" s="206" t="s">
        <v>82</v>
      </c>
      <c r="D90" s="206" t="s">
        <v>129</v>
      </c>
      <c r="E90" s="207" t="s">
        <v>750</v>
      </c>
      <c r="F90" s="208" t="s">
        <v>751</v>
      </c>
      <c r="G90" s="209" t="s">
        <v>345</v>
      </c>
      <c r="H90" s="210">
        <v>1</v>
      </c>
      <c r="I90" s="211"/>
      <c r="J90" s="212">
        <f>ROUND(I90*H90,2)</f>
        <v>0</v>
      </c>
      <c r="K90" s="208" t="s">
        <v>133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0.00031</v>
      </c>
      <c r="R90" s="215">
        <f>Q90*H90</f>
        <v>0.00031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229</v>
      </c>
      <c r="AT90" s="217" t="s">
        <v>129</v>
      </c>
      <c r="AU90" s="217" t="s">
        <v>82</v>
      </c>
      <c r="AY90" s="19" t="s">
        <v>126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229</v>
      </c>
      <c r="BM90" s="217" t="s">
        <v>752</v>
      </c>
    </row>
    <row r="91" s="2" customFormat="1">
      <c r="A91" s="40"/>
      <c r="B91" s="41"/>
      <c r="C91" s="42"/>
      <c r="D91" s="219" t="s">
        <v>136</v>
      </c>
      <c r="E91" s="42"/>
      <c r="F91" s="220" t="s">
        <v>753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136</v>
      </c>
      <c r="AU91" s="19" t="s">
        <v>82</v>
      </c>
    </row>
    <row r="92" s="2" customFormat="1">
      <c r="A92" s="40"/>
      <c r="B92" s="41"/>
      <c r="C92" s="42"/>
      <c r="D92" s="224" t="s">
        <v>138</v>
      </c>
      <c r="E92" s="42"/>
      <c r="F92" s="225" t="s">
        <v>754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138</v>
      </c>
      <c r="AU92" s="19" t="s">
        <v>82</v>
      </c>
    </row>
    <row r="93" s="2" customFormat="1" ht="16.5" customHeight="1">
      <c r="A93" s="40"/>
      <c r="B93" s="41"/>
      <c r="C93" s="206" t="s">
        <v>147</v>
      </c>
      <c r="D93" s="206" t="s">
        <v>129</v>
      </c>
      <c r="E93" s="207" t="s">
        <v>755</v>
      </c>
      <c r="F93" s="208" t="s">
        <v>756</v>
      </c>
      <c r="G93" s="209" t="s">
        <v>228</v>
      </c>
      <c r="H93" s="210">
        <v>1.5</v>
      </c>
      <c r="I93" s="211"/>
      <c r="J93" s="212">
        <f>ROUND(I93*H93,2)</f>
        <v>0</v>
      </c>
      <c r="K93" s="208" t="s">
        <v>133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0.00042999999999999999</v>
      </c>
      <c r="R93" s="215">
        <f>Q93*H93</f>
        <v>0.00064499999999999996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229</v>
      </c>
      <c r="AT93" s="217" t="s">
        <v>129</v>
      </c>
      <c r="AU93" s="217" t="s">
        <v>82</v>
      </c>
      <c r="AY93" s="19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229</v>
      </c>
      <c r="BM93" s="217" t="s">
        <v>757</v>
      </c>
    </row>
    <row r="94" s="2" customFormat="1">
      <c r="A94" s="40"/>
      <c r="B94" s="41"/>
      <c r="C94" s="42"/>
      <c r="D94" s="219" t="s">
        <v>136</v>
      </c>
      <c r="E94" s="42"/>
      <c r="F94" s="220" t="s">
        <v>758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82</v>
      </c>
    </row>
    <row r="95" s="2" customFormat="1">
      <c r="A95" s="40"/>
      <c r="B95" s="41"/>
      <c r="C95" s="42"/>
      <c r="D95" s="224" t="s">
        <v>138</v>
      </c>
      <c r="E95" s="42"/>
      <c r="F95" s="225" t="s">
        <v>759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138</v>
      </c>
      <c r="AU95" s="19" t="s">
        <v>82</v>
      </c>
    </row>
    <row r="96" s="2" customFormat="1" ht="16.5" customHeight="1">
      <c r="A96" s="40"/>
      <c r="B96" s="41"/>
      <c r="C96" s="206" t="s">
        <v>134</v>
      </c>
      <c r="D96" s="206" t="s">
        <v>129</v>
      </c>
      <c r="E96" s="207" t="s">
        <v>760</v>
      </c>
      <c r="F96" s="208" t="s">
        <v>761</v>
      </c>
      <c r="G96" s="209" t="s">
        <v>345</v>
      </c>
      <c r="H96" s="210">
        <v>1</v>
      </c>
      <c r="I96" s="211"/>
      <c r="J96" s="212">
        <f>ROUND(I96*H96,2)</f>
        <v>0</v>
      </c>
      <c r="K96" s="208" t="s">
        <v>133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229</v>
      </c>
      <c r="AT96" s="217" t="s">
        <v>129</v>
      </c>
      <c r="AU96" s="217" t="s">
        <v>82</v>
      </c>
      <c r="AY96" s="19" t="s">
        <v>126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229</v>
      </c>
      <c r="BM96" s="217" t="s">
        <v>762</v>
      </c>
    </row>
    <row r="97" s="2" customFormat="1">
      <c r="A97" s="40"/>
      <c r="B97" s="41"/>
      <c r="C97" s="42"/>
      <c r="D97" s="219" t="s">
        <v>136</v>
      </c>
      <c r="E97" s="42"/>
      <c r="F97" s="220" t="s">
        <v>763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82</v>
      </c>
    </row>
    <row r="98" s="2" customFormat="1">
      <c r="A98" s="40"/>
      <c r="B98" s="41"/>
      <c r="C98" s="42"/>
      <c r="D98" s="224" t="s">
        <v>138</v>
      </c>
      <c r="E98" s="42"/>
      <c r="F98" s="225" t="s">
        <v>764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138</v>
      </c>
      <c r="AU98" s="19" t="s">
        <v>82</v>
      </c>
    </row>
    <row r="99" s="2" customFormat="1" ht="24.15" customHeight="1">
      <c r="A99" s="40"/>
      <c r="B99" s="41"/>
      <c r="C99" s="206" t="s">
        <v>158</v>
      </c>
      <c r="D99" s="206" t="s">
        <v>129</v>
      </c>
      <c r="E99" s="207" t="s">
        <v>765</v>
      </c>
      <c r="F99" s="208" t="s">
        <v>766</v>
      </c>
      <c r="G99" s="209" t="s">
        <v>345</v>
      </c>
      <c r="H99" s="210">
        <v>1</v>
      </c>
      <c r="I99" s="211"/>
      <c r="J99" s="212">
        <f>ROUND(I99*H99,2)</f>
        <v>0</v>
      </c>
      <c r="K99" s="208" t="s">
        <v>133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6.0000000000000002E-05</v>
      </c>
      <c r="R99" s="215">
        <f>Q99*H99</f>
        <v>6.0000000000000002E-05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229</v>
      </c>
      <c r="AT99" s="217" t="s">
        <v>129</v>
      </c>
      <c r="AU99" s="217" t="s">
        <v>82</v>
      </c>
      <c r="AY99" s="19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229</v>
      </c>
      <c r="BM99" s="217" t="s">
        <v>767</v>
      </c>
    </row>
    <row r="100" s="2" customFormat="1">
      <c r="A100" s="40"/>
      <c r="B100" s="41"/>
      <c r="C100" s="42"/>
      <c r="D100" s="219" t="s">
        <v>136</v>
      </c>
      <c r="E100" s="42"/>
      <c r="F100" s="220" t="s">
        <v>768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82</v>
      </c>
    </row>
    <row r="101" s="2" customFormat="1">
      <c r="A101" s="40"/>
      <c r="B101" s="41"/>
      <c r="C101" s="42"/>
      <c r="D101" s="224" t="s">
        <v>138</v>
      </c>
      <c r="E101" s="42"/>
      <c r="F101" s="225" t="s">
        <v>769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82</v>
      </c>
    </row>
    <row r="102" s="2" customFormat="1" ht="24.15" customHeight="1">
      <c r="A102" s="40"/>
      <c r="B102" s="41"/>
      <c r="C102" s="258" t="s">
        <v>127</v>
      </c>
      <c r="D102" s="258" t="s">
        <v>296</v>
      </c>
      <c r="E102" s="259" t="s">
        <v>770</v>
      </c>
      <c r="F102" s="260" t="s">
        <v>771</v>
      </c>
      <c r="G102" s="261" t="s">
        <v>345</v>
      </c>
      <c r="H102" s="262">
        <v>1</v>
      </c>
      <c r="I102" s="263"/>
      <c r="J102" s="264">
        <f>ROUND(I102*H102,2)</f>
        <v>0</v>
      </c>
      <c r="K102" s="260" t="s">
        <v>133</v>
      </c>
      <c r="L102" s="265"/>
      <c r="M102" s="266" t="s">
        <v>19</v>
      </c>
      <c r="N102" s="267" t="s">
        <v>43</v>
      </c>
      <c r="O102" s="86"/>
      <c r="P102" s="215">
        <f>O102*H102</f>
        <v>0</v>
      </c>
      <c r="Q102" s="215">
        <v>0.00027999999999999998</v>
      </c>
      <c r="R102" s="215">
        <f>Q102*H102</f>
        <v>0.00027999999999999998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299</v>
      </c>
      <c r="AT102" s="217" t="s">
        <v>296</v>
      </c>
      <c r="AU102" s="217" t="s">
        <v>82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229</v>
      </c>
      <c r="BM102" s="217" t="s">
        <v>772</v>
      </c>
    </row>
    <row r="103" s="2" customFormat="1">
      <c r="A103" s="40"/>
      <c r="B103" s="41"/>
      <c r="C103" s="42"/>
      <c r="D103" s="219" t="s">
        <v>136</v>
      </c>
      <c r="E103" s="42"/>
      <c r="F103" s="220" t="s">
        <v>771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82</v>
      </c>
    </row>
    <row r="104" s="2" customFormat="1" ht="21.75" customHeight="1">
      <c r="A104" s="40"/>
      <c r="B104" s="41"/>
      <c r="C104" s="206" t="s">
        <v>183</v>
      </c>
      <c r="D104" s="206" t="s">
        <v>129</v>
      </c>
      <c r="E104" s="207" t="s">
        <v>773</v>
      </c>
      <c r="F104" s="208" t="s">
        <v>774</v>
      </c>
      <c r="G104" s="209" t="s">
        <v>228</v>
      </c>
      <c r="H104" s="210">
        <v>1.5</v>
      </c>
      <c r="I104" s="211"/>
      <c r="J104" s="212">
        <f>ROUND(I104*H104,2)</f>
        <v>0</v>
      </c>
      <c r="K104" s="208" t="s">
        <v>133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229</v>
      </c>
      <c r="AT104" s="217" t="s">
        <v>129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229</v>
      </c>
      <c r="BM104" s="217" t="s">
        <v>775</v>
      </c>
    </row>
    <row r="105" s="2" customFormat="1">
      <c r="A105" s="40"/>
      <c r="B105" s="41"/>
      <c r="C105" s="42"/>
      <c r="D105" s="219" t="s">
        <v>136</v>
      </c>
      <c r="E105" s="42"/>
      <c r="F105" s="220" t="s">
        <v>776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136</v>
      </c>
      <c r="AU105" s="19" t="s">
        <v>82</v>
      </c>
    </row>
    <row r="106" s="2" customFormat="1">
      <c r="A106" s="40"/>
      <c r="B106" s="41"/>
      <c r="C106" s="42"/>
      <c r="D106" s="224" t="s">
        <v>138</v>
      </c>
      <c r="E106" s="42"/>
      <c r="F106" s="225" t="s">
        <v>777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138</v>
      </c>
      <c r="AU106" s="19" t="s">
        <v>82</v>
      </c>
    </row>
    <row r="107" s="2" customFormat="1" ht="24.15" customHeight="1">
      <c r="A107" s="40"/>
      <c r="B107" s="41"/>
      <c r="C107" s="206" t="s">
        <v>190</v>
      </c>
      <c r="D107" s="206" t="s">
        <v>129</v>
      </c>
      <c r="E107" s="207" t="s">
        <v>778</v>
      </c>
      <c r="F107" s="208" t="s">
        <v>779</v>
      </c>
      <c r="G107" s="209" t="s">
        <v>324</v>
      </c>
      <c r="H107" s="268"/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229</v>
      </c>
      <c r="AT107" s="217" t="s">
        <v>129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229</v>
      </c>
      <c r="BM107" s="217" t="s">
        <v>780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781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82</v>
      </c>
    </row>
    <row r="109" s="2" customFormat="1">
      <c r="A109" s="40"/>
      <c r="B109" s="41"/>
      <c r="C109" s="42"/>
      <c r="D109" s="224" t="s">
        <v>138</v>
      </c>
      <c r="E109" s="42"/>
      <c r="F109" s="225" t="s">
        <v>782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82</v>
      </c>
    </row>
    <row r="110" s="12" customFormat="1" ht="22.8" customHeight="1">
      <c r="A110" s="12"/>
      <c r="B110" s="190"/>
      <c r="C110" s="191"/>
      <c r="D110" s="192" t="s">
        <v>71</v>
      </c>
      <c r="E110" s="204" t="s">
        <v>783</v>
      </c>
      <c r="F110" s="204" t="s">
        <v>784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SUM(P111:P143)</f>
        <v>0</v>
      </c>
      <c r="Q110" s="198"/>
      <c r="R110" s="199">
        <f>SUM(R111:R143)</f>
        <v>0.0019499999999999997</v>
      </c>
      <c r="S110" s="198"/>
      <c r="T110" s="200">
        <f>SUM(T111:T143)</f>
        <v>0.00108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82</v>
      </c>
      <c r="AT110" s="202" t="s">
        <v>71</v>
      </c>
      <c r="AU110" s="202" t="s">
        <v>80</v>
      </c>
      <c r="AY110" s="201" t="s">
        <v>126</v>
      </c>
      <c r="BK110" s="203">
        <f>SUM(BK111:BK143)</f>
        <v>0</v>
      </c>
    </row>
    <row r="111" s="2" customFormat="1" ht="24.15" customHeight="1">
      <c r="A111" s="40"/>
      <c r="B111" s="41"/>
      <c r="C111" s="206" t="s">
        <v>140</v>
      </c>
      <c r="D111" s="206" t="s">
        <v>129</v>
      </c>
      <c r="E111" s="207" t="s">
        <v>785</v>
      </c>
      <c r="F111" s="208" t="s">
        <v>786</v>
      </c>
      <c r="G111" s="209" t="s">
        <v>345</v>
      </c>
      <c r="H111" s="210">
        <v>3</v>
      </c>
      <c r="I111" s="211"/>
      <c r="J111" s="212">
        <f>ROUND(I111*H111,2)</f>
        <v>0</v>
      </c>
      <c r="K111" s="208" t="s">
        <v>133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2.0000000000000002E-05</v>
      </c>
      <c r="R111" s="215">
        <f>Q111*H111</f>
        <v>6.0000000000000008E-05</v>
      </c>
      <c r="S111" s="215">
        <v>0.00036000000000000002</v>
      </c>
      <c r="T111" s="216">
        <f>S111*H111</f>
        <v>0.00108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229</v>
      </c>
      <c r="AT111" s="217" t="s">
        <v>129</v>
      </c>
      <c r="AU111" s="217" t="s">
        <v>82</v>
      </c>
      <c r="AY111" s="19" t="s">
        <v>126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229</v>
      </c>
      <c r="BM111" s="217" t="s">
        <v>787</v>
      </c>
    </row>
    <row r="112" s="2" customFormat="1">
      <c r="A112" s="40"/>
      <c r="B112" s="41"/>
      <c r="C112" s="42"/>
      <c r="D112" s="219" t="s">
        <v>136</v>
      </c>
      <c r="E112" s="42"/>
      <c r="F112" s="220" t="s">
        <v>788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82</v>
      </c>
    </row>
    <row r="113" s="2" customFormat="1">
      <c r="A113" s="40"/>
      <c r="B113" s="41"/>
      <c r="C113" s="42"/>
      <c r="D113" s="224" t="s">
        <v>138</v>
      </c>
      <c r="E113" s="42"/>
      <c r="F113" s="225" t="s">
        <v>789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82</v>
      </c>
    </row>
    <row r="114" s="2" customFormat="1" ht="24.15" customHeight="1">
      <c r="A114" s="40"/>
      <c r="B114" s="41"/>
      <c r="C114" s="258" t="s">
        <v>202</v>
      </c>
      <c r="D114" s="258" t="s">
        <v>296</v>
      </c>
      <c r="E114" s="259" t="s">
        <v>790</v>
      </c>
      <c r="F114" s="260" t="s">
        <v>791</v>
      </c>
      <c r="G114" s="261" t="s">
        <v>345</v>
      </c>
      <c r="H114" s="262">
        <v>1</v>
      </c>
      <c r="I114" s="263"/>
      <c r="J114" s="264">
        <f>ROUND(I114*H114,2)</f>
        <v>0</v>
      </c>
      <c r="K114" s="260" t="s">
        <v>133</v>
      </c>
      <c r="L114" s="265"/>
      <c r="M114" s="266" t="s">
        <v>19</v>
      </c>
      <c r="N114" s="267" t="s">
        <v>43</v>
      </c>
      <c r="O114" s="86"/>
      <c r="P114" s="215">
        <f>O114*H114</f>
        <v>0</v>
      </c>
      <c r="Q114" s="215">
        <v>2.0000000000000002E-05</v>
      </c>
      <c r="R114" s="215">
        <f>Q114*H114</f>
        <v>2.0000000000000002E-05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299</v>
      </c>
      <c r="AT114" s="217" t="s">
        <v>296</v>
      </c>
      <c r="AU114" s="217" t="s">
        <v>82</v>
      </c>
      <c r="AY114" s="19" t="s">
        <v>126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229</v>
      </c>
      <c r="BM114" s="217" t="s">
        <v>792</v>
      </c>
    </row>
    <row r="115" s="2" customFormat="1">
      <c r="A115" s="40"/>
      <c r="B115" s="41"/>
      <c r="C115" s="42"/>
      <c r="D115" s="219" t="s">
        <v>136</v>
      </c>
      <c r="E115" s="42"/>
      <c r="F115" s="220" t="s">
        <v>791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136</v>
      </c>
      <c r="AU115" s="19" t="s">
        <v>82</v>
      </c>
    </row>
    <row r="116" s="2" customFormat="1" ht="16.5" customHeight="1">
      <c r="A116" s="40"/>
      <c r="B116" s="41"/>
      <c r="C116" s="258" t="s">
        <v>208</v>
      </c>
      <c r="D116" s="258" t="s">
        <v>296</v>
      </c>
      <c r="E116" s="259" t="s">
        <v>793</v>
      </c>
      <c r="F116" s="260" t="s">
        <v>794</v>
      </c>
      <c r="G116" s="261" t="s">
        <v>345</v>
      </c>
      <c r="H116" s="262">
        <v>1</v>
      </c>
      <c r="I116" s="263"/>
      <c r="J116" s="264">
        <f>ROUND(I116*H116,2)</f>
        <v>0</v>
      </c>
      <c r="K116" s="260" t="s">
        <v>133</v>
      </c>
      <c r="L116" s="265"/>
      <c r="M116" s="266" t="s">
        <v>19</v>
      </c>
      <c r="N116" s="267" t="s">
        <v>43</v>
      </c>
      <c r="O116" s="86"/>
      <c r="P116" s="215">
        <f>O116*H116</f>
        <v>0</v>
      </c>
      <c r="Q116" s="215">
        <v>3.0000000000000001E-05</v>
      </c>
      <c r="R116" s="215">
        <f>Q116*H116</f>
        <v>3.0000000000000001E-05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299</v>
      </c>
      <c r="AT116" s="217" t="s">
        <v>296</v>
      </c>
      <c r="AU116" s="217" t="s">
        <v>82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229</v>
      </c>
      <c r="BM116" s="217" t="s">
        <v>795</v>
      </c>
    </row>
    <row r="117" s="2" customFormat="1">
      <c r="A117" s="40"/>
      <c r="B117" s="41"/>
      <c r="C117" s="42"/>
      <c r="D117" s="219" t="s">
        <v>136</v>
      </c>
      <c r="E117" s="42"/>
      <c r="F117" s="220" t="s">
        <v>794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136</v>
      </c>
      <c r="AU117" s="19" t="s">
        <v>82</v>
      </c>
    </row>
    <row r="118" s="2" customFormat="1" ht="16.5" customHeight="1">
      <c r="A118" s="40"/>
      <c r="B118" s="41"/>
      <c r="C118" s="258" t="s">
        <v>8</v>
      </c>
      <c r="D118" s="258" t="s">
        <v>296</v>
      </c>
      <c r="E118" s="259" t="s">
        <v>796</v>
      </c>
      <c r="F118" s="260" t="s">
        <v>797</v>
      </c>
      <c r="G118" s="261" t="s">
        <v>345</v>
      </c>
      <c r="H118" s="262">
        <v>1</v>
      </c>
      <c r="I118" s="263"/>
      <c r="J118" s="264">
        <f>ROUND(I118*H118,2)</f>
        <v>0</v>
      </c>
      <c r="K118" s="260" t="s">
        <v>133</v>
      </c>
      <c r="L118" s="265"/>
      <c r="M118" s="266" t="s">
        <v>19</v>
      </c>
      <c r="N118" s="267" t="s">
        <v>43</v>
      </c>
      <c r="O118" s="86"/>
      <c r="P118" s="215">
        <f>O118*H118</f>
        <v>0</v>
      </c>
      <c r="Q118" s="215">
        <v>1.0000000000000001E-05</v>
      </c>
      <c r="R118" s="215">
        <f>Q118*H118</f>
        <v>1.0000000000000001E-05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299</v>
      </c>
      <c r="AT118" s="217" t="s">
        <v>296</v>
      </c>
      <c r="AU118" s="217" t="s">
        <v>82</v>
      </c>
      <c r="AY118" s="19" t="s">
        <v>126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229</v>
      </c>
      <c r="BM118" s="217" t="s">
        <v>798</v>
      </c>
    </row>
    <row r="119" s="2" customFormat="1">
      <c r="A119" s="40"/>
      <c r="B119" s="41"/>
      <c r="C119" s="42"/>
      <c r="D119" s="219" t="s">
        <v>136</v>
      </c>
      <c r="E119" s="42"/>
      <c r="F119" s="220" t="s">
        <v>797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82</v>
      </c>
    </row>
    <row r="120" s="2" customFormat="1" ht="24.15" customHeight="1">
      <c r="A120" s="40"/>
      <c r="B120" s="41"/>
      <c r="C120" s="206" t="s">
        <v>225</v>
      </c>
      <c r="D120" s="206" t="s">
        <v>129</v>
      </c>
      <c r="E120" s="207" t="s">
        <v>799</v>
      </c>
      <c r="F120" s="208" t="s">
        <v>800</v>
      </c>
      <c r="G120" s="209" t="s">
        <v>228</v>
      </c>
      <c r="H120" s="210">
        <v>2</v>
      </c>
      <c r="I120" s="211"/>
      <c r="J120" s="212">
        <f>ROUND(I120*H120,2)</f>
        <v>0</v>
      </c>
      <c r="K120" s="208" t="s">
        <v>133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0.00080999999999999996</v>
      </c>
      <c r="R120" s="215">
        <f>Q120*H120</f>
        <v>0.0016199999999999999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229</v>
      </c>
      <c r="AT120" s="217" t="s">
        <v>129</v>
      </c>
      <c r="AU120" s="217" t="s">
        <v>82</v>
      </c>
      <c r="AY120" s="19" t="s">
        <v>126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229</v>
      </c>
      <c r="BM120" s="217" t="s">
        <v>801</v>
      </c>
    </row>
    <row r="121" s="2" customFormat="1">
      <c r="A121" s="40"/>
      <c r="B121" s="41"/>
      <c r="C121" s="42"/>
      <c r="D121" s="219" t="s">
        <v>136</v>
      </c>
      <c r="E121" s="42"/>
      <c r="F121" s="220" t="s">
        <v>802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136</v>
      </c>
      <c r="AU121" s="19" t="s">
        <v>82</v>
      </c>
    </row>
    <row r="122" s="2" customFormat="1">
      <c r="A122" s="40"/>
      <c r="B122" s="41"/>
      <c r="C122" s="42"/>
      <c r="D122" s="224" t="s">
        <v>138</v>
      </c>
      <c r="E122" s="42"/>
      <c r="F122" s="225" t="s">
        <v>803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138</v>
      </c>
      <c r="AU122" s="19" t="s">
        <v>82</v>
      </c>
    </row>
    <row r="123" s="2" customFormat="1" ht="24.15" customHeight="1">
      <c r="A123" s="40"/>
      <c r="B123" s="41"/>
      <c r="C123" s="206" t="s">
        <v>236</v>
      </c>
      <c r="D123" s="206" t="s">
        <v>129</v>
      </c>
      <c r="E123" s="207" t="s">
        <v>804</v>
      </c>
      <c r="F123" s="208" t="s">
        <v>805</v>
      </c>
      <c r="G123" s="209" t="s">
        <v>806</v>
      </c>
      <c r="H123" s="210">
        <v>1</v>
      </c>
      <c r="I123" s="211"/>
      <c r="J123" s="212">
        <f>ROUND(I123*H123,2)</f>
        <v>0</v>
      </c>
      <c r="K123" s="208" t="s">
        <v>133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229</v>
      </c>
      <c r="AT123" s="217" t="s">
        <v>129</v>
      </c>
      <c r="AU123" s="217" t="s">
        <v>82</v>
      </c>
      <c r="AY123" s="19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229</v>
      </c>
      <c r="BM123" s="217" t="s">
        <v>807</v>
      </c>
    </row>
    <row r="124" s="2" customFormat="1">
      <c r="A124" s="40"/>
      <c r="B124" s="41"/>
      <c r="C124" s="42"/>
      <c r="D124" s="219" t="s">
        <v>136</v>
      </c>
      <c r="E124" s="42"/>
      <c r="F124" s="220" t="s">
        <v>808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136</v>
      </c>
      <c r="AU124" s="19" t="s">
        <v>82</v>
      </c>
    </row>
    <row r="125" s="2" customFormat="1">
      <c r="A125" s="40"/>
      <c r="B125" s="41"/>
      <c r="C125" s="42"/>
      <c r="D125" s="224" t="s">
        <v>138</v>
      </c>
      <c r="E125" s="42"/>
      <c r="F125" s="225" t="s">
        <v>809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82</v>
      </c>
    </row>
    <row r="126" s="2" customFormat="1" ht="24.15" customHeight="1">
      <c r="A126" s="40"/>
      <c r="B126" s="41"/>
      <c r="C126" s="206" t="s">
        <v>243</v>
      </c>
      <c r="D126" s="206" t="s">
        <v>129</v>
      </c>
      <c r="E126" s="207" t="s">
        <v>810</v>
      </c>
      <c r="F126" s="208" t="s">
        <v>811</v>
      </c>
      <c r="G126" s="209" t="s">
        <v>806</v>
      </c>
      <c r="H126" s="210">
        <v>1</v>
      </c>
      <c r="I126" s="211"/>
      <c r="J126" s="212">
        <f>ROUND(I126*H126,2)</f>
        <v>0</v>
      </c>
      <c r="K126" s="208" t="s">
        <v>133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229</v>
      </c>
      <c r="AT126" s="217" t="s">
        <v>129</v>
      </c>
      <c r="AU126" s="217" t="s">
        <v>82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229</v>
      </c>
      <c r="BM126" s="217" t="s">
        <v>812</v>
      </c>
    </row>
    <row r="127" s="2" customFormat="1">
      <c r="A127" s="40"/>
      <c r="B127" s="41"/>
      <c r="C127" s="42"/>
      <c r="D127" s="219" t="s">
        <v>136</v>
      </c>
      <c r="E127" s="42"/>
      <c r="F127" s="220" t="s">
        <v>813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82</v>
      </c>
    </row>
    <row r="128" s="2" customFormat="1">
      <c r="A128" s="40"/>
      <c r="B128" s="41"/>
      <c r="C128" s="42"/>
      <c r="D128" s="224" t="s">
        <v>138</v>
      </c>
      <c r="E128" s="42"/>
      <c r="F128" s="225" t="s">
        <v>814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82</v>
      </c>
    </row>
    <row r="129" s="2" customFormat="1" ht="37.8" customHeight="1">
      <c r="A129" s="40"/>
      <c r="B129" s="41"/>
      <c r="C129" s="206" t="s">
        <v>229</v>
      </c>
      <c r="D129" s="206" t="s">
        <v>129</v>
      </c>
      <c r="E129" s="207" t="s">
        <v>815</v>
      </c>
      <c r="F129" s="208" t="s">
        <v>816</v>
      </c>
      <c r="G129" s="209" t="s">
        <v>228</v>
      </c>
      <c r="H129" s="210">
        <v>2</v>
      </c>
      <c r="I129" s="211"/>
      <c r="J129" s="212">
        <f>ROUND(I129*H129,2)</f>
        <v>0</v>
      </c>
      <c r="K129" s="208" t="s">
        <v>133</v>
      </c>
      <c r="L129" s="46"/>
      <c r="M129" s="213" t="s">
        <v>19</v>
      </c>
      <c r="N129" s="214" t="s">
        <v>43</v>
      </c>
      <c r="O129" s="86"/>
      <c r="P129" s="215">
        <f>O129*H129</f>
        <v>0</v>
      </c>
      <c r="Q129" s="215">
        <v>4.0000000000000003E-05</v>
      </c>
      <c r="R129" s="215">
        <f>Q129*H129</f>
        <v>8.0000000000000007E-05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229</v>
      </c>
      <c r="AT129" s="217" t="s">
        <v>129</v>
      </c>
      <c r="AU129" s="217" t="s">
        <v>82</v>
      </c>
      <c r="AY129" s="19" t="s">
        <v>126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80</v>
      </c>
      <c r="BK129" s="218">
        <f>ROUND(I129*H129,2)</f>
        <v>0</v>
      </c>
      <c r="BL129" s="19" t="s">
        <v>229</v>
      </c>
      <c r="BM129" s="217" t="s">
        <v>817</v>
      </c>
    </row>
    <row r="130" s="2" customFormat="1">
      <c r="A130" s="40"/>
      <c r="B130" s="41"/>
      <c r="C130" s="42"/>
      <c r="D130" s="219" t="s">
        <v>136</v>
      </c>
      <c r="E130" s="42"/>
      <c r="F130" s="220" t="s">
        <v>818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136</v>
      </c>
      <c r="AU130" s="19" t="s">
        <v>82</v>
      </c>
    </row>
    <row r="131" s="2" customFormat="1">
      <c r="A131" s="40"/>
      <c r="B131" s="41"/>
      <c r="C131" s="42"/>
      <c r="D131" s="224" t="s">
        <v>138</v>
      </c>
      <c r="E131" s="42"/>
      <c r="F131" s="225" t="s">
        <v>819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82</v>
      </c>
    </row>
    <row r="132" s="2" customFormat="1" ht="16.5" customHeight="1">
      <c r="A132" s="40"/>
      <c r="B132" s="41"/>
      <c r="C132" s="206" t="s">
        <v>254</v>
      </c>
      <c r="D132" s="206" t="s">
        <v>129</v>
      </c>
      <c r="E132" s="207" t="s">
        <v>820</v>
      </c>
      <c r="F132" s="208" t="s">
        <v>821</v>
      </c>
      <c r="G132" s="209" t="s">
        <v>345</v>
      </c>
      <c r="H132" s="210">
        <v>1</v>
      </c>
      <c r="I132" s="211"/>
      <c r="J132" s="212">
        <f>ROUND(I132*H132,2)</f>
        <v>0</v>
      </c>
      <c r="K132" s="208" t="s">
        <v>133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229</v>
      </c>
      <c r="AT132" s="217" t="s">
        <v>129</v>
      </c>
      <c r="AU132" s="217" t="s">
        <v>82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229</v>
      </c>
      <c r="BM132" s="217" t="s">
        <v>822</v>
      </c>
    </row>
    <row r="133" s="2" customFormat="1">
      <c r="A133" s="40"/>
      <c r="B133" s="41"/>
      <c r="C133" s="42"/>
      <c r="D133" s="219" t="s">
        <v>136</v>
      </c>
      <c r="E133" s="42"/>
      <c r="F133" s="220" t="s">
        <v>823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82</v>
      </c>
    </row>
    <row r="134" s="2" customFormat="1">
      <c r="A134" s="40"/>
      <c r="B134" s="41"/>
      <c r="C134" s="42"/>
      <c r="D134" s="224" t="s">
        <v>138</v>
      </c>
      <c r="E134" s="42"/>
      <c r="F134" s="225" t="s">
        <v>824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2" customFormat="1" ht="24.15" customHeight="1">
      <c r="A135" s="40"/>
      <c r="B135" s="41"/>
      <c r="C135" s="206" t="s">
        <v>261</v>
      </c>
      <c r="D135" s="206" t="s">
        <v>129</v>
      </c>
      <c r="E135" s="207" t="s">
        <v>825</v>
      </c>
      <c r="F135" s="208" t="s">
        <v>826</v>
      </c>
      <c r="G135" s="209" t="s">
        <v>345</v>
      </c>
      <c r="H135" s="210">
        <v>2</v>
      </c>
      <c r="I135" s="211"/>
      <c r="J135" s="212">
        <f>ROUND(I135*H135,2)</f>
        <v>0</v>
      </c>
      <c r="K135" s="208" t="s">
        <v>133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229</v>
      </c>
      <c r="AT135" s="217" t="s">
        <v>129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229</v>
      </c>
      <c r="BM135" s="217" t="s">
        <v>827</v>
      </c>
    </row>
    <row r="136" s="2" customFormat="1">
      <c r="A136" s="40"/>
      <c r="B136" s="41"/>
      <c r="C136" s="42"/>
      <c r="D136" s="219" t="s">
        <v>136</v>
      </c>
      <c r="E136" s="42"/>
      <c r="F136" s="220" t="s">
        <v>828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136</v>
      </c>
      <c r="AU136" s="19" t="s">
        <v>82</v>
      </c>
    </row>
    <row r="137" s="2" customFormat="1">
      <c r="A137" s="40"/>
      <c r="B137" s="41"/>
      <c r="C137" s="42"/>
      <c r="D137" s="224" t="s">
        <v>138</v>
      </c>
      <c r="E137" s="42"/>
      <c r="F137" s="225" t="s">
        <v>829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 ht="21.75" customHeight="1">
      <c r="A138" s="40"/>
      <c r="B138" s="41"/>
      <c r="C138" s="206" t="s">
        <v>267</v>
      </c>
      <c r="D138" s="206" t="s">
        <v>129</v>
      </c>
      <c r="E138" s="207" t="s">
        <v>830</v>
      </c>
      <c r="F138" s="208" t="s">
        <v>831</v>
      </c>
      <c r="G138" s="209" t="s">
        <v>345</v>
      </c>
      <c r="H138" s="210">
        <v>1</v>
      </c>
      <c r="I138" s="211"/>
      <c r="J138" s="212">
        <f>ROUND(I138*H138,2)</f>
        <v>0</v>
      </c>
      <c r="K138" s="208" t="s">
        <v>133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0.00012999999999999999</v>
      </c>
      <c r="R138" s="215">
        <f>Q138*H138</f>
        <v>0.00012999999999999999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229</v>
      </c>
      <c r="AT138" s="217" t="s">
        <v>129</v>
      </c>
      <c r="AU138" s="217" t="s">
        <v>82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229</v>
      </c>
      <c r="BM138" s="217" t="s">
        <v>832</v>
      </c>
    </row>
    <row r="139" s="2" customFormat="1">
      <c r="A139" s="40"/>
      <c r="B139" s="41"/>
      <c r="C139" s="42"/>
      <c r="D139" s="219" t="s">
        <v>136</v>
      </c>
      <c r="E139" s="42"/>
      <c r="F139" s="220" t="s">
        <v>833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136</v>
      </c>
      <c r="AU139" s="19" t="s">
        <v>82</v>
      </c>
    </row>
    <row r="140" s="2" customFormat="1">
      <c r="A140" s="40"/>
      <c r="B140" s="41"/>
      <c r="C140" s="42"/>
      <c r="D140" s="224" t="s">
        <v>138</v>
      </c>
      <c r="E140" s="42"/>
      <c r="F140" s="225" t="s">
        <v>834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82</v>
      </c>
    </row>
    <row r="141" s="2" customFormat="1" ht="24.15" customHeight="1">
      <c r="A141" s="40"/>
      <c r="B141" s="41"/>
      <c r="C141" s="206" t="s">
        <v>281</v>
      </c>
      <c r="D141" s="206" t="s">
        <v>129</v>
      </c>
      <c r="E141" s="207" t="s">
        <v>835</v>
      </c>
      <c r="F141" s="208" t="s">
        <v>836</v>
      </c>
      <c r="G141" s="209" t="s">
        <v>324</v>
      </c>
      <c r="H141" s="268"/>
      <c r="I141" s="211"/>
      <c r="J141" s="212">
        <f>ROUND(I141*H141,2)</f>
        <v>0</v>
      </c>
      <c r="K141" s="208" t="s">
        <v>133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229</v>
      </c>
      <c r="AT141" s="217" t="s">
        <v>129</v>
      </c>
      <c r="AU141" s="217" t="s">
        <v>82</v>
      </c>
      <c r="AY141" s="19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229</v>
      </c>
      <c r="BM141" s="217" t="s">
        <v>837</v>
      </c>
    </row>
    <row r="142" s="2" customFormat="1">
      <c r="A142" s="40"/>
      <c r="B142" s="41"/>
      <c r="C142" s="42"/>
      <c r="D142" s="219" t="s">
        <v>136</v>
      </c>
      <c r="E142" s="42"/>
      <c r="F142" s="220" t="s">
        <v>838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136</v>
      </c>
      <c r="AU142" s="19" t="s">
        <v>82</v>
      </c>
    </row>
    <row r="143" s="2" customFormat="1">
      <c r="A143" s="40"/>
      <c r="B143" s="41"/>
      <c r="C143" s="42"/>
      <c r="D143" s="224" t="s">
        <v>138</v>
      </c>
      <c r="E143" s="42"/>
      <c r="F143" s="225" t="s">
        <v>839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12" customFormat="1" ht="22.8" customHeight="1">
      <c r="A144" s="12"/>
      <c r="B144" s="190"/>
      <c r="C144" s="191"/>
      <c r="D144" s="192" t="s">
        <v>71</v>
      </c>
      <c r="E144" s="204" t="s">
        <v>840</v>
      </c>
      <c r="F144" s="204" t="s">
        <v>841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SUM(P145:P191)</f>
        <v>0</v>
      </c>
      <c r="Q144" s="198"/>
      <c r="R144" s="199">
        <f>SUM(R145:R191)</f>
        <v>0.010329999999999999</v>
      </c>
      <c r="S144" s="198"/>
      <c r="T144" s="200">
        <f>SUM(T145:T191)</f>
        <v>0.01345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82</v>
      </c>
      <c r="AT144" s="202" t="s">
        <v>71</v>
      </c>
      <c r="AU144" s="202" t="s">
        <v>80</v>
      </c>
      <c r="AY144" s="201" t="s">
        <v>126</v>
      </c>
      <c r="BK144" s="203">
        <f>SUM(BK145:BK191)</f>
        <v>0</v>
      </c>
    </row>
    <row r="145" s="2" customFormat="1" ht="24.15" customHeight="1">
      <c r="A145" s="40"/>
      <c r="B145" s="41"/>
      <c r="C145" s="206" t="s">
        <v>7</v>
      </c>
      <c r="D145" s="206" t="s">
        <v>129</v>
      </c>
      <c r="E145" s="207" t="s">
        <v>842</v>
      </c>
      <c r="F145" s="208" t="s">
        <v>843</v>
      </c>
      <c r="G145" s="209" t="s">
        <v>806</v>
      </c>
      <c r="H145" s="210">
        <v>1</v>
      </c>
      <c r="I145" s="211"/>
      <c r="J145" s="212">
        <f>ROUND(I145*H145,2)</f>
        <v>0</v>
      </c>
      <c r="K145" s="208" t="s">
        <v>133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0.0091999999999999998</v>
      </c>
      <c r="T145" s="216">
        <f>S145*H145</f>
        <v>0.0091999999999999998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229</v>
      </c>
      <c r="AT145" s="217" t="s">
        <v>129</v>
      </c>
      <c r="AU145" s="217" t="s">
        <v>82</v>
      </c>
      <c r="AY145" s="19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229</v>
      </c>
      <c r="BM145" s="217" t="s">
        <v>844</v>
      </c>
    </row>
    <row r="146" s="2" customFormat="1">
      <c r="A146" s="40"/>
      <c r="B146" s="41"/>
      <c r="C146" s="42"/>
      <c r="D146" s="219" t="s">
        <v>136</v>
      </c>
      <c r="E146" s="42"/>
      <c r="F146" s="220" t="s">
        <v>845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136</v>
      </c>
      <c r="AU146" s="19" t="s">
        <v>82</v>
      </c>
    </row>
    <row r="147" s="2" customFormat="1">
      <c r="A147" s="40"/>
      <c r="B147" s="41"/>
      <c r="C147" s="42"/>
      <c r="D147" s="224" t="s">
        <v>138</v>
      </c>
      <c r="E147" s="42"/>
      <c r="F147" s="225" t="s">
        <v>846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138</v>
      </c>
      <c r="AU147" s="19" t="s">
        <v>82</v>
      </c>
    </row>
    <row r="148" s="2" customFormat="1" ht="16.5" customHeight="1">
      <c r="A148" s="40"/>
      <c r="B148" s="41"/>
      <c r="C148" s="206" t="s">
        <v>295</v>
      </c>
      <c r="D148" s="206" t="s">
        <v>129</v>
      </c>
      <c r="E148" s="207" t="s">
        <v>847</v>
      </c>
      <c r="F148" s="208" t="s">
        <v>848</v>
      </c>
      <c r="G148" s="209" t="s">
        <v>806</v>
      </c>
      <c r="H148" s="210">
        <v>1</v>
      </c>
      <c r="I148" s="211"/>
      <c r="J148" s="212">
        <f>ROUND(I148*H148,2)</f>
        <v>0</v>
      </c>
      <c r="K148" s="208" t="s">
        <v>133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0.00055999999999999995</v>
      </c>
      <c r="R148" s="215">
        <f>Q148*H148</f>
        <v>0.00055999999999999995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229</v>
      </c>
      <c r="AT148" s="217" t="s">
        <v>129</v>
      </c>
      <c r="AU148" s="217" t="s">
        <v>82</v>
      </c>
      <c r="AY148" s="19" t="s">
        <v>126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229</v>
      </c>
      <c r="BM148" s="217" t="s">
        <v>849</v>
      </c>
    </row>
    <row r="149" s="2" customFormat="1">
      <c r="A149" s="40"/>
      <c r="B149" s="41"/>
      <c r="C149" s="42"/>
      <c r="D149" s="219" t="s">
        <v>136</v>
      </c>
      <c r="E149" s="42"/>
      <c r="F149" s="220" t="s">
        <v>850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136</v>
      </c>
      <c r="AU149" s="19" t="s">
        <v>82</v>
      </c>
    </row>
    <row r="150" s="2" customFormat="1">
      <c r="A150" s="40"/>
      <c r="B150" s="41"/>
      <c r="C150" s="42"/>
      <c r="D150" s="224" t="s">
        <v>138</v>
      </c>
      <c r="E150" s="42"/>
      <c r="F150" s="225" t="s">
        <v>851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138</v>
      </c>
      <c r="AU150" s="19" t="s">
        <v>82</v>
      </c>
    </row>
    <row r="151" s="2" customFormat="1" ht="16.5" customHeight="1">
      <c r="A151" s="40"/>
      <c r="B151" s="41"/>
      <c r="C151" s="258" t="s">
        <v>302</v>
      </c>
      <c r="D151" s="258" t="s">
        <v>296</v>
      </c>
      <c r="E151" s="259" t="s">
        <v>852</v>
      </c>
      <c r="F151" s="260" t="s">
        <v>853</v>
      </c>
      <c r="G151" s="261" t="s">
        <v>345</v>
      </c>
      <c r="H151" s="262">
        <v>1</v>
      </c>
      <c r="I151" s="263"/>
      <c r="J151" s="264">
        <f>ROUND(I151*H151,2)</f>
        <v>0</v>
      </c>
      <c r="K151" s="260" t="s">
        <v>133</v>
      </c>
      <c r="L151" s="265"/>
      <c r="M151" s="266" t="s">
        <v>19</v>
      </c>
      <c r="N151" s="267" t="s">
        <v>43</v>
      </c>
      <c r="O151" s="86"/>
      <c r="P151" s="215">
        <f>O151*H151</f>
        <v>0</v>
      </c>
      <c r="Q151" s="215">
        <v>0.0054999999999999997</v>
      </c>
      <c r="R151" s="215">
        <f>Q151*H151</f>
        <v>0.0054999999999999997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299</v>
      </c>
      <c r="AT151" s="217" t="s">
        <v>296</v>
      </c>
      <c r="AU151" s="217" t="s">
        <v>82</v>
      </c>
      <c r="AY151" s="19" t="s">
        <v>126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229</v>
      </c>
      <c r="BM151" s="217" t="s">
        <v>854</v>
      </c>
    </row>
    <row r="152" s="2" customFormat="1">
      <c r="A152" s="40"/>
      <c r="B152" s="41"/>
      <c r="C152" s="42"/>
      <c r="D152" s="219" t="s">
        <v>136</v>
      </c>
      <c r="E152" s="42"/>
      <c r="F152" s="220" t="s">
        <v>853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136</v>
      </c>
      <c r="AU152" s="19" t="s">
        <v>82</v>
      </c>
    </row>
    <row r="153" s="2" customFormat="1" ht="16.5" customHeight="1">
      <c r="A153" s="40"/>
      <c r="B153" s="41"/>
      <c r="C153" s="206" t="s">
        <v>308</v>
      </c>
      <c r="D153" s="206" t="s">
        <v>129</v>
      </c>
      <c r="E153" s="207" t="s">
        <v>855</v>
      </c>
      <c r="F153" s="208" t="s">
        <v>856</v>
      </c>
      <c r="G153" s="209" t="s">
        <v>345</v>
      </c>
      <c r="H153" s="210">
        <v>2</v>
      </c>
      <c r="I153" s="211"/>
      <c r="J153" s="212">
        <f>ROUND(I153*H153,2)</f>
        <v>0</v>
      </c>
      <c r="K153" s="208" t="s">
        <v>133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0.00048999999999999998</v>
      </c>
      <c r="T153" s="216">
        <f>S153*H153</f>
        <v>0.00097999999999999997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229</v>
      </c>
      <c r="AT153" s="217" t="s">
        <v>129</v>
      </c>
      <c r="AU153" s="217" t="s">
        <v>82</v>
      </c>
      <c r="AY153" s="19" t="s">
        <v>126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229</v>
      </c>
      <c r="BM153" s="217" t="s">
        <v>857</v>
      </c>
    </row>
    <row r="154" s="2" customFormat="1">
      <c r="A154" s="40"/>
      <c r="B154" s="41"/>
      <c r="C154" s="42"/>
      <c r="D154" s="219" t="s">
        <v>136</v>
      </c>
      <c r="E154" s="42"/>
      <c r="F154" s="220" t="s">
        <v>858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136</v>
      </c>
      <c r="AU154" s="19" t="s">
        <v>82</v>
      </c>
    </row>
    <row r="155" s="2" customFormat="1">
      <c r="A155" s="40"/>
      <c r="B155" s="41"/>
      <c r="C155" s="42"/>
      <c r="D155" s="224" t="s">
        <v>138</v>
      </c>
      <c r="E155" s="42"/>
      <c r="F155" s="225" t="s">
        <v>859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138</v>
      </c>
      <c r="AU155" s="19" t="s">
        <v>82</v>
      </c>
    </row>
    <row r="156" s="2" customFormat="1" ht="21.75" customHeight="1">
      <c r="A156" s="40"/>
      <c r="B156" s="41"/>
      <c r="C156" s="206" t="s">
        <v>321</v>
      </c>
      <c r="D156" s="206" t="s">
        <v>129</v>
      </c>
      <c r="E156" s="207" t="s">
        <v>860</v>
      </c>
      <c r="F156" s="208" t="s">
        <v>861</v>
      </c>
      <c r="G156" s="209" t="s">
        <v>806</v>
      </c>
      <c r="H156" s="210">
        <v>3</v>
      </c>
      <c r="I156" s="211"/>
      <c r="J156" s="212">
        <f>ROUND(I156*H156,2)</f>
        <v>0</v>
      </c>
      <c r="K156" s="208" t="s">
        <v>133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0.00010000000000000001</v>
      </c>
      <c r="R156" s="215">
        <f>Q156*H156</f>
        <v>0.00030000000000000003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229</v>
      </c>
      <c r="AT156" s="217" t="s">
        <v>129</v>
      </c>
      <c r="AU156" s="217" t="s">
        <v>82</v>
      </c>
      <c r="AY156" s="19" t="s">
        <v>126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229</v>
      </c>
      <c r="BM156" s="217" t="s">
        <v>862</v>
      </c>
    </row>
    <row r="157" s="2" customFormat="1">
      <c r="A157" s="40"/>
      <c r="B157" s="41"/>
      <c r="C157" s="42"/>
      <c r="D157" s="219" t="s">
        <v>136</v>
      </c>
      <c r="E157" s="42"/>
      <c r="F157" s="220" t="s">
        <v>863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136</v>
      </c>
      <c r="AU157" s="19" t="s">
        <v>82</v>
      </c>
    </row>
    <row r="158" s="2" customFormat="1">
      <c r="A158" s="40"/>
      <c r="B158" s="41"/>
      <c r="C158" s="42"/>
      <c r="D158" s="224" t="s">
        <v>138</v>
      </c>
      <c r="E158" s="42"/>
      <c r="F158" s="225" t="s">
        <v>864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138</v>
      </c>
      <c r="AU158" s="19" t="s">
        <v>82</v>
      </c>
    </row>
    <row r="159" s="2" customFormat="1" ht="24.15" customHeight="1">
      <c r="A159" s="40"/>
      <c r="B159" s="41"/>
      <c r="C159" s="258" t="s">
        <v>330</v>
      </c>
      <c r="D159" s="258" t="s">
        <v>296</v>
      </c>
      <c r="E159" s="259" t="s">
        <v>865</v>
      </c>
      <c r="F159" s="260" t="s">
        <v>866</v>
      </c>
      <c r="G159" s="261" t="s">
        <v>345</v>
      </c>
      <c r="H159" s="262">
        <v>3</v>
      </c>
      <c r="I159" s="263"/>
      <c r="J159" s="264">
        <f>ROUND(I159*H159,2)</f>
        <v>0</v>
      </c>
      <c r="K159" s="260" t="s">
        <v>133</v>
      </c>
      <c r="L159" s="265"/>
      <c r="M159" s="266" t="s">
        <v>19</v>
      </c>
      <c r="N159" s="267" t="s">
        <v>43</v>
      </c>
      <c r="O159" s="86"/>
      <c r="P159" s="215">
        <f>O159*H159</f>
        <v>0</v>
      </c>
      <c r="Q159" s="215">
        <v>0.00031</v>
      </c>
      <c r="R159" s="215">
        <f>Q159*H159</f>
        <v>0.00093000000000000005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299</v>
      </c>
      <c r="AT159" s="217" t="s">
        <v>296</v>
      </c>
      <c r="AU159" s="217" t="s">
        <v>82</v>
      </c>
      <c r="AY159" s="19" t="s">
        <v>126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229</v>
      </c>
      <c r="BM159" s="217" t="s">
        <v>867</v>
      </c>
    </row>
    <row r="160" s="2" customFormat="1">
      <c r="A160" s="40"/>
      <c r="B160" s="41"/>
      <c r="C160" s="42"/>
      <c r="D160" s="219" t="s">
        <v>136</v>
      </c>
      <c r="E160" s="42"/>
      <c r="F160" s="220" t="s">
        <v>866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136</v>
      </c>
      <c r="AU160" s="19" t="s">
        <v>82</v>
      </c>
    </row>
    <row r="161" s="2" customFormat="1" ht="24.15" customHeight="1">
      <c r="A161" s="40"/>
      <c r="B161" s="41"/>
      <c r="C161" s="258" t="s">
        <v>336</v>
      </c>
      <c r="D161" s="258" t="s">
        <v>296</v>
      </c>
      <c r="E161" s="259" t="s">
        <v>868</v>
      </c>
      <c r="F161" s="260" t="s">
        <v>869</v>
      </c>
      <c r="G161" s="261" t="s">
        <v>228</v>
      </c>
      <c r="H161" s="262">
        <v>2</v>
      </c>
      <c r="I161" s="263"/>
      <c r="J161" s="264">
        <f>ROUND(I161*H161,2)</f>
        <v>0</v>
      </c>
      <c r="K161" s="260" t="s">
        <v>133</v>
      </c>
      <c r="L161" s="265"/>
      <c r="M161" s="266" t="s">
        <v>19</v>
      </c>
      <c r="N161" s="267" t="s">
        <v>43</v>
      </c>
      <c r="O161" s="86"/>
      <c r="P161" s="215">
        <f>O161*H161</f>
        <v>0</v>
      </c>
      <c r="Q161" s="215">
        <v>0.00018000000000000001</v>
      </c>
      <c r="R161" s="215">
        <f>Q161*H161</f>
        <v>0.00036000000000000002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299</v>
      </c>
      <c r="AT161" s="217" t="s">
        <v>296</v>
      </c>
      <c r="AU161" s="217" t="s">
        <v>82</v>
      </c>
      <c r="AY161" s="19" t="s">
        <v>126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229</v>
      </c>
      <c r="BM161" s="217" t="s">
        <v>870</v>
      </c>
    </row>
    <row r="162" s="2" customFormat="1">
      <c r="A162" s="40"/>
      <c r="B162" s="41"/>
      <c r="C162" s="42"/>
      <c r="D162" s="219" t="s">
        <v>136</v>
      </c>
      <c r="E162" s="42"/>
      <c r="F162" s="220" t="s">
        <v>869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136</v>
      </c>
      <c r="AU162" s="19" t="s">
        <v>82</v>
      </c>
    </row>
    <row r="163" s="2" customFormat="1" ht="24.15" customHeight="1">
      <c r="A163" s="40"/>
      <c r="B163" s="41"/>
      <c r="C163" s="258" t="s">
        <v>342</v>
      </c>
      <c r="D163" s="258" t="s">
        <v>296</v>
      </c>
      <c r="E163" s="259" t="s">
        <v>871</v>
      </c>
      <c r="F163" s="260" t="s">
        <v>872</v>
      </c>
      <c r="G163" s="261" t="s">
        <v>228</v>
      </c>
      <c r="H163" s="262">
        <v>1</v>
      </c>
      <c r="I163" s="263"/>
      <c r="J163" s="264">
        <f>ROUND(I163*H163,2)</f>
        <v>0</v>
      </c>
      <c r="K163" s="260" t="s">
        <v>133</v>
      </c>
      <c r="L163" s="265"/>
      <c r="M163" s="266" t="s">
        <v>19</v>
      </c>
      <c r="N163" s="267" t="s">
        <v>43</v>
      </c>
      <c r="O163" s="86"/>
      <c r="P163" s="215">
        <f>O163*H163</f>
        <v>0</v>
      </c>
      <c r="Q163" s="215">
        <v>0.00012999999999999999</v>
      </c>
      <c r="R163" s="215">
        <f>Q163*H163</f>
        <v>0.00012999999999999999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299</v>
      </c>
      <c r="AT163" s="217" t="s">
        <v>296</v>
      </c>
      <c r="AU163" s="217" t="s">
        <v>82</v>
      </c>
      <c r="AY163" s="19" t="s">
        <v>126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229</v>
      </c>
      <c r="BM163" s="217" t="s">
        <v>873</v>
      </c>
    </row>
    <row r="164" s="2" customFormat="1">
      <c r="A164" s="40"/>
      <c r="B164" s="41"/>
      <c r="C164" s="42"/>
      <c r="D164" s="219" t="s">
        <v>136</v>
      </c>
      <c r="E164" s="42"/>
      <c r="F164" s="220" t="s">
        <v>872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136</v>
      </c>
      <c r="AU164" s="19" t="s">
        <v>82</v>
      </c>
    </row>
    <row r="165" s="2" customFormat="1" ht="16.5" customHeight="1">
      <c r="A165" s="40"/>
      <c r="B165" s="41"/>
      <c r="C165" s="206" t="s">
        <v>349</v>
      </c>
      <c r="D165" s="206" t="s">
        <v>129</v>
      </c>
      <c r="E165" s="207" t="s">
        <v>874</v>
      </c>
      <c r="F165" s="208" t="s">
        <v>875</v>
      </c>
      <c r="G165" s="209" t="s">
        <v>806</v>
      </c>
      <c r="H165" s="210">
        <v>1</v>
      </c>
      <c r="I165" s="211"/>
      <c r="J165" s="212">
        <f>ROUND(I165*H165,2)</f>
        <v>0</v>
      </c>
      <c r="K165" s="208" t="s">
        <v>133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0.00156</v>
      </c>
      <c r="T165" s="216">
        <f>S165*H165</f>
        <v>0.00156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229</v>
      </c>
      <c r="AT165" s="217" t="s">
        <v>129</v>
      </c>
      <c r="AU165" s="217" t="s">
        <v>82</v>
      </c>
      <c r="AY165" s="19" t="s">
        <v>126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229</v>
      </c>
      <c r="BM165" s="217" t="s">
        <v>876</v>
      </c>
    </row>
    <row r="166" s="2" customFormat="1">
      <c r="A166" s="40"/>
      <c r="B166" s="41"/>
      <c r="C166" s="42"/>
      <c r="D166" s="219" t="s">
        <v>136</v>
      </c>
      <c r="E166" s="42"/>
      <c r="F166" s="220" t="s">
        <v>877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136</v>
      </c>
      <c r="AU166" s="19" t="s">
        <v>82</v>
      </c>
    </row>
    <row r="167" s="2" customFormat="1">
      <c r="A167" s="40"/>
      <c r="B167" s="41"/>
      <c r="C167" s="42"/>
      <c r="D167" s="224" t="s">
        <v>138</v>
      </c>
      <c r="E167" s="42"/>
      <c r="F167" s="225" t="s">
        <v>878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138</v>
      </c>
      <c r="AU167" s="19" t="s">
        <v>82</v>
      </c>
    </row>
    <row r="168" s="2" customFormat="1" ht="16.5" customHeight="1">
      <c r="A168" s="40"/>
      <c r="B168" s="41"/>
      <c r="C168" s="206" t="s">
        <v>355</v>
      </c>
      <c r="D168" s="206" t="s">
        <v>129</v>
      </c>
      <c r="E168" s="207" t="s">
        <v>879</v>
      </c>
      <c r="F168" s="208" t="s">
        <v>880</v>
      </c>
      <c r="G168" s="209" t="s">
        <v>345</v>
      </c>
      <c r="H168" s="210">
        <v>1</v>
      </c>
      <c r="I168" s="211"/>
      <c r="J168" s="212">
        <f>ROUND(I168*H168,2)</f>
        <v>0</v>
      </c>
      <c r="K168" s="208" t="s">
        <v>133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229</v>
      </c>
      <c r="AT168" s="217" t="s">
        <v>129</v>
      </c>
      <c r="AU168" s="217" t="s">
        <v>82</v>
      </c>
      <c r="AY168" s="19" t="s">
        <v>126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229</v>
      </c>
      <c r="BM168" s="217" t="s">
        <v>881</v>
      </c>
    </row>
    <row r="169" s="2" customFormat="1">
      <c r="A169" s="40"/>
      <c r="B169" s="41"/>
      <c r="C169" s="42"/>
      <c r="D169" s="219" t="s">
        <v>136</v>
      </c>
      <c r="E169" s="42"/>
      <c r="F169" s="220" t="s">
        <v>882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136</v>
      </c>
      <c r="AU169" s="19" t="s">
        <v>82</v>
      </c>
    </row>
    <row r="170" s="2" customFormat="1">
      <c r="A170" s="40"/>
      <c r="B170" s="41"/>
      <c r="C170" s="42"/>
      <c r="D170" s="224" t="s">
        <v>138</v>
      </c>
      <c r="E170" s="42"/>
      <c r="F170" s="225" t="s">
        <v>883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82</v>
      </c>
    </row>
    <row r="171" s="2" customFormat="1" ht="24.15" customHeight="1">
      <c r="A171" s="40"/>
      <c r="B171" s="41"/>
      <c r="C171" s="258" t="s">
        <v>359</v>
      </c>
      <c r="D171" s="258" t="s">
        <v>296</v>
      </c>
      <c r="E171" s="259" t="s">
        <v>884</v>
      </c>
      <c r="F171" s="260" t="s">
        <v>885</v>
      </c>
      <c r="G171" s="261" t="s">
        <v>345</v>
      </c>
      <c r="H171" s="262">
        <v>1</v>
      </c>
      <c r="I171" s="263"/>
      <c r="J171" s="264">
        <f>ROUND(I171*H171,2)</f>
        <v>0</v>
      </c>
      <c r="K171" s="260" t="s">
        <v>133</v>
      </c>
      <c r="L171" s="265"/>
      <c r="M171" s="266" t="s">
        <v>19</v>
      </c>
      <c r="N171" s="267" t="s">
        <v>43</v>
      </c>
      <c r="O171" s="86"/>
      <c r="P171" s="215">
        <f>O171*H171</f>
        <v>0</v>
      </c>
      <c r="Q171" s="215">
        <v>0.0018</v>
      </c>
      <c r="R171" s="215">
        <f>Q171*H171</f>
        <v>0.0018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299</v>
      </c>
      <c r="AT171" s="217" t="s">
        <v>296</v>
      </c>
      <c r="AU171" s="217" t="s">
        <v>82</v>
      </c>
      <c r="AY171" s="19" t="s">
        <v>126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229</v>
      </c>
      <c r="BM171" s="217" t="s">
        <v>886</v>
      </c>
    </row>
    <row r="172" s="2" customFormat="1">
      <c r="A172" s="40"/>
      <c r="B172" s="41"/>
      <c r="C172" s="42"/>
      <c r="D172" s="219" t="s">
        <v>136</v>
      </c>
      <c r="E172" s="42"/>
      <c r="F172" s="220" t="s">
        <v>885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136</v>
      </c>
      <c r="AU172" s="19" t="s">
        <v>82</v>
      </c>
    </row>
    <row r="173" s="2" customFormat="1" ht="16.5" customHeight="1">
      <c r="A173" s="40"/>
      <c r="B173" s="41"/>
      <c r="C173" s="206" t="s">
        <v>299</v>
      </c>
      <c r="D173" s="206" t="s">
        <v>129</v>
      </c>
      <c r="E173" s="207" t="s">
        <v>887</v>
      </c>
      <c r="F173" s="208" t="s">
        <v>888</v>
      </c>
      <c r="G173" s="209" t="s">
        <v>345</v>
      </c>
      <c r="H173" s="210">
        <v>1</v>
      </c>
      <c r="I173" s="211"/>
      <c r="J173" s="212">
        <f>ROUND(I173*H173,2)</f>
        <v>0</v>
      </c>
      <c r="K173" s="208" t="s">
        <v>133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0.00085999999999999998</v>
      </c>
      <c r="T173" s="216">
        <f>S173*H173</f>
        <v>0.00085999999999999998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229</v>
      </c>
      <c r="AT173" s="217" t="s">
        <v>129</v>
      </c>
      <c r="AU173" s="217" t="s">
        <v>82</v>
      </c>
      <c r="AY173" s="19" t="s">
        <v>126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229</v>
      </c>
      <c r="BM173" s="217" t="s">
        <v>889</v>
      </c>
    </row>
    <row r="174" s="2" customFormat="1">
      <c r="A174" s="40"/>
      <c r="B174" s="41"/>
      <c r="C174" s="42"/>
      <c r="D174" s="219" t="s">
        <v>136</v>
      </c>
      <c r="E174" s="42"/>
      <c r="F174" s="220" t="s">
        <v>890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136</v>
      </c>
      <c r="AU174" s="19" t="s">
        <v>82</v>
      </c>
    </row>
    <row r="175" s="2" customFormat="1">
      <c r="A175" s="40"/>
      <c r="B175" s="41"/>
      <c r="C175" s="42"/>
      <c r="D175" s="224" t="s">
        <v>138</v>
      </c>
      <c r="E175" s="42"/>
      <c r="F175" s="225" t="s">
        <v>891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138</v>
      </c>
      <c r="AU175" s="19" t="s">
        <v>82</v>
      </c>
    </row>
    <row r="176" s="2" customFormat="1" ht="24.15" customHeight="1">
      <c r="A176" s="40"/>
      <c r="B176" s="41"/>
      <c r="C176" s="206" t="s">
        <v>366</v>
      </c>
      <c r="D176" s="206" t="s">
        <v>129</v>
      </c>
      <c r="E176" s="207" t="s">
        <v>892</v>
      </c>
      <c r="F176" s="208" t="s">
        <v>893</v>
      </c>
      <c r="G176" s="209" t="s">
        <v>345</v>
      </c>
      <c r="H176" s="210">
        <v>1</v>
      </c>
      <c r="I176" s="211"/>
      <c r="J176" s="212">
        <f>ROUND(I176*H176,2)</f>
        <v>0</v>
      </c>
      <c r="K176" s="208" t="s">
        <v>133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6.0000000000000002E-05</v>
      </c>
      <c r="R176" s="215">
        <f>Q176*H176</f>
        <v>6.0000000000000002E-05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229</v>
      </c>
      <c r="AT176" s="217" t="s">
        <v>129</v>
      </c>
      <c r="AU176" s="217" t="s">
        <v>82</v>
      </c>
      <c r="AY176" s="19" t="s">
        <v>126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229</v>
      </c>
      <c r="BM176" s="217" t="s">
        <v>894</v>
      </c>
    </row>
    <row r="177" s="2" customFormat="1">
      <c r="A177" s="40"/>
      <c r="B177" s="41"/>
      <c r="C177" s="42"/>
      <c r="D177" s="219" t="s">
        <v>136</v>
      </c>
      <c r="E177" s="42"/>
      <c r="F177" s="220" t="s">
        <v>895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136</v>
      </c>
      <c r="AU177" s="19" t="s">
        <v>82</v>
      </c>
    </row>
    <row r="178" s="2" customFormat="1">
      <c r="A178" s="40"/>
      <c r="B178" s="41"/>
      <c r="C178" s="42"/>
      <c r="D178" s="224" t="s">
        <v>138</v>
      </c>
      <c r="E178" s="42"/>
      <c r="F178" s="225" t="s">
        <v>896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138</v>
      </c>
      <c r="AU178" s="19" t="s">
        <v>82</v>
      </c>
    </row>
    <row r="179" s="2" customFormat="1" ht="16.5" customHeight="1">
      <c r="A179" s="40"/>
      <c r="B179" s="41"/>
      <c r="C179" s="258" t="s">
        <v>372</v>
      </c>
      <c r="D179" s="258" t="s">
        <v>296</v>
      </c>
      <c r="E179" s="259" t="s">
        <v>897</v>
      </c>
      <c r="F179" s="260" t="s">
        <v>898</v>
      </c>
      <c r="G179" s="261" t="s">
        <v>345</v>
      </c>
      <c r="H179" s="262">
        <v>1</v>
      </c>
      <c r="I179" s="263"/>
      <c r="J179" s="264">
        <f>ROUND(I179*H179,2)</f>
        <v>0</v>
      </c>
      <c r="K179" s="260" t="s">
        <v>133</v>
      </c>
      <c r="L179" s="265"/>
      <c r="M179" s="266" t="s">
        <v>19</v>
      </c>
      <c r="N179" s="267" t="s">
        <v>43</v>
      </c>
      <c r="O179" s="86"/>
      <c r="P179" s="215">
        <f>O179*H179</f>
        <v>0</v>
      </c>
      <c r="Q179" s="215">
        <v>0.00029999999999999997</v>
      </c>
      <c r="R179" s="215">
        <f>Q179*H179</f>
        <v>0.00029999999999999997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299</v>
      </c>
      <c r="AT179" s="217" t="s">
        <v>296</v>
      </c>
      <c r="AU179" s="217" t="s">
        <v>82</v>
      </c>
      <c r="AY179" s="19" t="s">
        <v>126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229</v>
      </c>
      <c r="BM179" s="217" t="s">
        <v>899</v>
      </c>
    </row>
    <row r="180" s="2" customFormat="1">
      <c r="A180" s="40"/>
      <c r="B180" s="41"/>
      <c r="C180" s="42"/>
      <c r="D180" s="219" t="s">
        <v>136</v>
      </c>
      <c r="E180" s="42"/>
      <c r="F180" s="220" t="s">
        <v>898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136</v>
      </c>
      <c r="AU180" s="19" t="s">
        <v>82</v>
      </c>
    </row>
    <row r="181" s="2" customFormat="1" ht="16.5" customHeight="1">
      <c r="A181" s="40"/>
      <c r="B181" s="41"/>
      <c r="C181" s="206" t="s">
        <v>376</v>
      </c>
      <c r="D181" s="206" t="s">
        <v>129</v>
      </c>
      <c r="E181" s="207" t="s">
        <v>900</v>
      </c>
      <c r="F181" s="208" t="s">
        <v>901</v>
      </c>
      <c r="G181" s="209" t="s">
        <v>345</v>
      </c>
      <c r="H181" s="210">
        <v>1</v>
      </c>
      <c r="I181" s="211"/>
      <c r="J181" s="212">
        <f>ROUND(I181*H181,2)</f>
        <v>0</v>
      </c>
      <c r="K181" s="208" t="s">
        <v>133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0.00084999999999999995</v>
      </c>
      <c r="T181" s="216">
        <f>S181*H181</f>
        <v>0.00084999999999999995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229</v>
      </c>
      <c r="AT181" s="217" t="s">
        <v>129</v>
      </c>
      <c r="AU181" s="217" t="s">
        <v>82</v>
      </c>
      <c r="AY181" s="19" t="s">
        <v>126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229</v>
      </c>
      <c r="BM181" s="217" t="s">
        <v>902</v>
      </c>
    </row>
    <row r="182" s="2" customFormat="1">
      <c r="A182" s="40"/>
      <c r="B182" s="41"/>
      <c r="C182" s="42"/>
      <c r="D182" s="219" t="s">
        <v>136</v>
      </c>
      <c r="E182" s="42"/>
      <c r="F182" s="220" t="s">
        <v>903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136</v>
      </c>
      <c r="AU182" s="19" t="s">
        <v>82</v>
      </c>
    </row>
    <row r="183" s="2" customFormat="1">
      <c r="A183" s="40"/>
      <c r="B183" s="41"/>
      <c r="C183" s="42"/>
      <c r="D183" s="224" t="s">
        <v>138</v>
      </c>
      <c r="E183" s="42"/>
      <c r="F183" s="225" t="s">
        <v>904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138</v>
      </c>
      <c r="AU183" s="19" t="s">
        <v>82</v>
      </c>
    </row>
    <row r="184" s="2" customFormat="1" ht="24.15" customHeight="1">
      <c r="A184" s="40"/>
      <c r="B184" s="41"/>
      <c r="C184" s="206" t="s">
        <v>382</v>
      </c>
      <c r="D184" s="206" t="s">
        <v>129</v>
      </c>
      <c r="E184" s="207" t="s">
        <v>905</v>
      </c>
      <c r="F184" s="208" t="s">
        <v>906</v>
      </c>
      <c r="G184" s="209" t="s">
        <v>345</v>
      </c>
      <c r="H184" s="210">
        <v>1</v>
      </c>
      <c r="I184" s="211"/>
      <c r="J184" s="212">
        <f>ROUND(I184*H184,2)</f>
        <v>0</v>
      </c>
      <c r="K184" s="208" t="s">
        <v>133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0.00017000000000000001</v>
      </c>
      <c r="R184" s="215">
        <f>Q184*H184</f>
        <v>0.00017000000000000001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229</v>
      </c>
      <c r="AT184" s="217" t="s">
        <v>129</v>
      </c>
      <c r="AU184" s="217" t="s">
        <v>82</v>
      </c>
      <c r="AY184" s="19" t="s">
        <v>126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229</v>
      </c>
      <c r="BM184" s="217" t="s">
        <v>907</v>
      </c>
    </row>
    <row r="185" s="2" customFormat="1">
      <c r="A185" s="40"/>
      <c r="B185" s="41"/>
      <c r="C185" s="42"/>
      <c r="D185" s="219" t="s">
        <v>136</v>
      </c>
      <c r="E185" s="42"/>
      <c r="F185" s="220" t="s">
        <v>908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136</v>
      </c>
      <c r="AU185" s="19" t="s">
        <v>82</v>
      </c>
    </row>
    <row r="186" s="2" customFormat="1">
      <c r="A186" s="40"/>
      <c r="B186" s="41"/>
      <c r="C186" s="42"/>
      <c r="D186" s="224" t="s">
        <v>138</v>
      </c>
      <c r="E186" s="42"/>
      <c r="F186" s="225" t="s">
        <v>909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138</v>
      </c>
      <c r="AU186" s="19" t="s">
        <v>82</v>
      </c>
    </row>
    <row r="187" s="2" customFormat="1" ht="21.75" customHeight="1">
      <c r="A187" s="40"/>
      <c r="B187" s="41"/>
      <c r="C187" s="258" t="s">
        <v>387</v>
      </c>
      <c r="D187" s="258" t="s">
        <v>296</v>
      </c>
      <c r="E187" s="259" t="s">
        <v>910</v>
      </c>
      <c r="F187" s="260" t="s">
        <v>911</v>
      </c>
      <c r="G187" s="261" t="s">
        <v>345</v>
      </c>
      <c r="H187" s="262">
        <v>1</v>
      </c>
      <c r="I187" s="263"/>
      <c r="J187" s="264">
        <f>ROUND(I187*H187,2)</f>
        <v>0</v>
      </c>
      <c r="K187" s="260" t="s">
        <v>133</v>
      </c>
      <c r="L187" s="265"/>
      <c r="M187" s="266" t="s">
        <v>19</v>
      </c>
      <c r="N187" s="267" t="s">
        <v>43</v>
      </c>
      <c r="O187" s="86"/>
      <c r="P187" s="215">
        <f>O187*H187</f>
        <v>0</v>
      </c>
      <c r="Q187" s="215">
        <v>0.00022000000000000001</v>
      </c>
      <c r="R187" s="215">
        <f>Q187*H187</f>
        <v>0.00022000000000000001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299</v>
      </c>
      <c r="AT187" s="217" t="s">
        <v>296</v>
      </c>
      <c r="AU187" s="217" t="s">
        <v>82</v>
      </c>
      <c r="AY187" s="19" t="s">
        <v>126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229</v>
      </c>
      <c r="BM187" s="217" t="s">
        <v>912</v>
      </c>
    </row>
    <row r="188" s="2" customFormat="1">
      <c r="A188" s="40"/>
      <c r="B188" s="41"/>
      <c r="C188" s="42"/>
      <c r="D188" s="219" t="s">
        <v>136</v>
      </c>
      <c r="E188" s="42"/>
      <c r="F188" s="220" t="s">
        <v>911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136</v>
      </c>
      <c r="AU188" s="19" t="s">
        <v>82</v>
      </c>
    </row>
    <row r="189" s="2" customFormat="1" ht="24.15" customHeight="1">
      <c r="A189" s="40"/>
      <c r="B189" s="41"/>
      <c r="C189" s="206" t="s">
        <v>393</v>
      </c>
      <c r="D189" s="206" t="s">
        <v>129</v>
      </c>
      <c r="E189" s="207" t="s">
        <v>913</v>
      </c>
      <c r="F189" s="208" t="s">
        <v>914</v>
      </c>
      <c r="G189" s="209" t="s">
        <v>324</v>
      </c>
      <c r="H189" s="268"/>
      <c r="I189" s="211"/>
      <c r="J189" s="212">
        <f>ROUND(I189*H189,2)</f>
        <v>0</v>
      </c>
      <c r="K189" s="208" t="s">
        <v>133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229</v>
      </c>
      <c r="AT189" s="217" t="s">
        <v>129</v>
      </c>
      <c r="AU189" s="217" t="s">
        <v>82</v>
      </c>
      <c r="AY189" s="19" t="s">
        <v>126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229</v>
      </c>
      <c r="BM189" s="217" t="s">
        <v>915</v>
      </c>
    </row>
    <row r="190" s="2" customFormat="1">
      <c r="A190" s="40"/>
      <c r="B190" s="41"/>
      <c r="C190" s="42"/>
      <c r="D190" s="219" t="s">
        <v>136</v>
      </c>
      <c r="E190" s="42"/>
      <c r="F190" s="220" t="s">
        <v>916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136</v>
      </c>
      <c r="AU190" s="19" t="s">
        <v>82</v>
      </c>
    </row>
    <row r="191" s="2" customFormat="1">
      <c r="A191" s="40"/>
      <c r="B191" s="41"/>
      <c r="C191" s="42"/>
      <c r="D191" s="224" t="s">
        <v>138</v>
      </c>
      <c r="E191" s="42"/>
      <c r="F191" s="225" t="s">
        <v>917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138</v>
      </c>
      <c r="AU191" s="19" t="s">
        <v>82</v>
      </c>
    </row>
    <row r="192" s="12" customFormat="1" ht="25.92" customHeight="1">
      <c r="A192" s="12"/>
      <c r="B192" s="190"/>
      <c r="C192" s="191"/>
      <c r="D192" s="192" t="s">
        <v>71</v>
      </c>
      <c r="E192" s="193" t="s">
        <v>918</v>
      </c>
      <c r="F192" s="193" t="s">
        <v>919</v>
      </c>
      <c r="G192" s="191"/>
      <c r="H192" s="191"/>
      <c r="I192" s="194"/>
      <c r="J192" s="195">
        <f>BK192</f>
        <v>0</v>
      </c>
      <c r="K192" s="191"/>
      <c r="L192" s="196"/>
      <c r="M192" s="197"/>
      <c r="N192" s="198"/>
      <c r="O192" s="198"/>
      <c r="P192" s="199">
        <f>SUM(P193:P202)</f>
        <v>0</v>
      </c>
      <c r="Q192" s="198"/>
      <c r="R192" s="199">
        <f>SUM(R193:R202)</f>
        <v>0</v>
      </c>
      <c r="S192" s="198"/>
      <c r="T192" s="200">
        <f>SUM(T193:T202)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1" t="s">
        <v>134</v>
      </c>
      <c r="AT192" s="202" t="s">
        <v>71</v>
      </c>
      <c r="AU192" s="202" t="s">
        <v>72</v>
      </c>
      <c r="AY192" s="201" t="s">
        <v>126</v>
      </c>
      <c r="BK192" s="203">
        <f>SUM(BK193:BK202)</f>
        <v>0</v>
      </c>
    </row>
    <row r="193" s="2" customFormat="1" ht="16.5" customHeight="1">
      <c r="A193" s="40"/>
      <c r="B193" s="41"/>
      <c r="C193" s="206" t="s">
        <v>397</v>
      </c>
      <c r="D193" s="206" t="s">
        <v>129</v>
      </c>
      <c r="E193" s="207" t="s">
        <v>920</v>
      </c>
      <c r="F193" s="208" t="s">
        <v>921</v>
      </c>
      <c r="G193" s="209" t="s">
        <v>922</v>
      </c>
      <c r="H193" s="210">
        <v>8</v>
      </c>
      <c r="I193" s="211"/>
      <c r="J193" s="212">
        <f>ROUND(I193*H193,2)</f>
        <v>0</v>
      </c>
      <c r="K193" s="208" t="s">
        <v>133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923</v>
      </c>
      <c r="AT193" s="217" t="s">
        <v>129</v>
      </c>
      <c r="AU193" s="217" t="s">
        <v>80</v>
      </c>
      <c r="AY193" s="19" t="s">
        <v>126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923</v>
      </c>
      <c r="BM193" s="217" t="s">
        <v>924</v>
      </c>
    </row>
    <row r="194" s="2" customFormat="1">
      <c r="A194" s="40"/>
      <c r="B194" s="41"/>
      <c r="C194" s="42"/>
      <c r="D194" s="219" t="s">
        <v>136</v>
      </c>
      <c r="E194" s="42"/>
      <c r="F194" s="220" t="s">
        <v>925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136</v>
      </c>
      <c r="AU194" s="19" t="s">
        <v>80</v>
      </c>
    </row>
    <row r="195" s="2" customFormat="1">
      <c r="A195" s="40"/>
      <c r="B195" s="41"/>
      <c r="C195" s="42"/>
      <c r="D195" s="224" t="s">
        <v>138</v>
      </c>
      <c r="E195" s="42"/>
      <c r="F195" s="225" t="s">
        <v>926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138</v>
      </c>
      <c r="AU195" s="19" t="s">
        <v>80</v>
      </c>
    </row>
    <row r="196" s="15" customFormat="1">
      <c r="A196" s="15"/>
      <c r="B196" s="248"/>
      <c r="C196" s="249"/>
      <c r="D196" s="219" t="s">
        <v>164</v>
      </c>
      <c r="E196" s="250" t="s">
        <v>19</v>
      </c>
      <c r="F196" s="251" t="s">
        <v>927</v>
      </c>
      <c r="G196" s="249"/>
      <c r="H196" s="250" t="s">
        <v>19</v>
      </c>
      <c r="I196" s="252"/>
      <c r="J196" s="249"/>
      <c r="K196" s="249"/>
      <c r="L196" s="253"/>
      <c r="M196" s="254"/>
      <c r="N196" s="255"/>
      <c r="O196" s="255"/>
      <c r="P196" s="255"/>
      <c r="Q196" s="255"/>
      <c r="R196" s="255"/>
      <c r="S196" s="255"/>
      <c r="T196" s="25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7" t="s">
        <v>164</v>
      </c>
      <c r="AU196" s="257" t="s">
        <v>80</v>
      </c>
      <c r="AV196" s="15" t="s">
        <v>80</v>
      </c>
      <c r="AW196" s="15" t="s">
        <v>33</v>
      </c>
      <c r="AX196" s="15" t="s">
        <v>72</v>
      </c>
      <c r="AY196" s="257" t="s">
        <v>126</v>
      </c>
    </row>
    <row r="197" s="13" customFormat="1">
      <c r="A197" s="13"/>
      <c r="B197" s="226"/>
      <c r="C197" s="227"/>
      <c r="D197" s="219" t="s">
        <v>164</v>
      </c>
      <c r="E197" s="228" t="s">
        <v>19</v>
      </c>
      <c r="F197" s="229" t="s">
        <v>190</v>
      </c>
      <c r="G197" s="227"/>
      <c r="H197" s="230">
        <v>8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164</v>
      </c>
      <c r="AU197" s="236" t="s">
        <v>80</v>
      </c>
      <c r="AV197" s="13" t="s">
        <v>82</v>
      </c>
      <c r="AW197" s="13" t="s">
        <v>33</v>
      </c>
      <c r="AX197" s="13" t="s">
        <v>80</v>
      </c>
      <c r="AY197" s="236" t="s">
        <v>126</v>
      </c>
    </row>
    <row r="198" s="2" customFormat="1" ht="21.75" customHeight="1">
      <c r="A198" s="40"/>
      <c r="B198" s="41"/>
      <c r="C198" s="206" t="s">
        <v>403</v>
      </c>
      <c r="D198" s="206" t="s">
        <v>129</v>
      </c>
      <c r="E198" s="207" t="s">
        <v>928</v>
      </c>
      <c r="F198" s="208" t="s">
        <v>929</v>
      </c>
      <c r="G198" s="209" t="s">
        <v>922</v>
      </c>
      <c r="H198" s="210">
        <v>16</v>
      </c>
      <c r="I198" s="211"/>
      <c r="J198" s="212">
        <f>ROUND(I198*H198,2)</f>
        <v>0</v>
      </c>
      <c r="K198" s="208" t="s">
        <v>133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923</v>
      </c>
      <c r="AT198" s="217" t="s">
        <v>129</v>
      </c>
      <c r="AU198" s="217" t="s">
        <v>80</v>
      </c>
      <c r="AY198" s="19" t="s">
        <v>126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923</v>
      </c>
      <c r="BM198" s="217" t="s">
        <v>930</v>
      </c>
    </row>
    <row r="199" s="2" customFormat="1">
      <c r="A199" s="40"/>
      <c r="B199" s="41"/>
      <c r="C199" s="42"/>
      <c r="D199" s="219" t="s">
        <v>136</v>
      </c>
      <c r="E199" s="42"/>
      <c r="F199" s="220" t="s">
        <v>931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136</v>
      </c>
      <c r="AU199" s="19" t="s">
        <v>80</v>
      </c>
    </row>
    <row r="200" s="2" customFormat="1">
      <c r="A200" s="40"/>
      <c r="B200" s="41"/>
      <c r="C200" s="42"/>
      <c r="D200" s="224" t="s">
        <v>138</v>
      </c>
      <c r="E200" s="42"/>
      <c r="F200" s="225" t="s">
        <v>932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138</v>
      </c>
      <c r="AU200" s="19" t="s">
        <v>80</v>
      </c>
    </row>
    <row r="201" s="15" customFormat="1">
      <c r="A201" s="15"/>
      <c r="B201" s="248"/>
      <c r="C201" s="249"/>
      <c r="D201" s="219" t="s">
        <v>164</v>
      </c>
      <c r="E201" s="250" t="s">
        <v>19</v>
      </c>
      <c r="F201" s="251" t="s">
        <v>933</v>
      </c>
      <c r="G201" s="249"/>
      <c r="H201" s="250" t="s">
        <v>19</v>
      </c>
      <c r="I201" s="252"/>
      <c r="J201" s="249"/>
      <c r="K201" s="249"/>
      <c r="L201" s="253"/>
      <c r="M201" s="254"/>
      <c r="N201" s="255"/>
      <c r="O201" s="255"/>
      <c r="P201" s="255"/>
      <c r="Q201" s="255"/>
      <c r="R201" s="255"/>
      <c r="S201" s="255"/>
      <c r="T201" s="25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7" t="s">
        <v>164</v>
      </c>
      <c r="AU201" s="257" t="s">
        <v>80</v>
      </c>
      <c r="AV201" s="15" t="s">
        <v>80</v>
      </c>
      <c r="AW201" s="15" t="s">
        <v>33</v>
      </c>
      <c r="AX201" s="15" t="s">
        <v>72</v>
      </c>
      <c r="AY201" s="257" t="s">
        <v>126</v>
      </c>
    </row>
    <row r="202" s="13" customFormat="1">
      <c r="A202" s="13"/>
      <c r="B202" s="226"/>
      <c r="C202" s="227"/>
      <c r="D202" s="219" t="s">
        <v>164</v>
      </c>
      <c r="E202" s="228" t="s">
        <v>19</v>
      </c>
      <c r="F202" s="229" t="s">
        <v>229</v>
      </c>
      <c r="G202" s="227"/>
      <c r="H202" s="230">
        <v>16</v>
      </c>
      <c r="I202" s="231"/>
      <c r="J202" s="227"/>
      <c r="K202" s="227"/>
      <c r="L202" s="232"/>
      <c r="M202" s="272"/>
      <c r="N202" s="273"/>
      <c r="O202" s="273"/>
      <c r="P202" s="273"/>
      <c r="Q202" s="273"/>
      <c r="R202" s="273"/>
      <c r="S202" s="273"/>
      <c r="T202" s="27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164</v>
      </c>
      <c r="AU202" s="236" t="s">
        <v>80</v>
      </c>
      <c r="AV202" s="13" t="s">
        <v>82</v>
      </c>
      <c r="AW202" s="13" t="s">
        <v>33</v>
      </c>
      <c r="AX202" s="13" t="s">
        <v>80</v>
      </c>
      <c r="AY202" s="236" t="s">
        <v>126</v>
      </c>
    </row>
    <row r="203" s="2" customFormat="1" ht="6.96" customHeight="1">
      <c r="A203" s="40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46"/>
      <c r="M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</sheetData>
  <sheetProtection sheet="1" autoFilter="0" formatColumns="0" formatRows="0" objects="1" scenarios="1" spinCount="100000" saltValue="aSAWVrMyAUu7jlzuRqyj44jcfuB71kYN3zzu4ZpgGzXuMByXR2w+ZJ43ftV43bUfyeRbulp0D1/y5TidBAMwvg==" hashValue="TNXoA5xoeLUAvCotk1qfQhPj/iw9UYGWThTWCSbPMZMyFDp+z6wPulqCzgcjAuRbWG+Vw2sQHujFVv97AIUCpw==" algorithmName="SHA-512" password="CC35"/>
  <autoFilter ref="C83:K20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6_01/721171903"/>
    <hyperlink ref="F92" r:id="rId2" display="https://podminky.urs.cz/item/CS_URS_2026_01/721171913"/>
    <hyperlink ref="F95" r:id="rId3" display="https://podminky.urs.cz/item/CS_URS_2026_01/721174042"/>
    <hyperlink ref="F98" r:id="rId4" display="https://podminky.urs.cz/item/CS_URS_2026_01/721194104"/>
    <hyperlink ref="F101" r:id="rId5" display="https://podminky.urs.cz/item/CS_URS_2026_01/721229111"/>
    <hyperlink ref="F106" r:id="rId6" display="https://podminky.urs.cz/item/CS_URS_2026_01/721290111"/>
    <hyperlink ref="F109" r:id="rId7" display="https://podminky.urs.cz/item/CS_URS_2026_01/998721312"/>
    <hyperlink ref="F113" r:id="rId8" display="https://podminky.urs.cz/item/CS_URS_2026_01/722171932"/>
    <hyperlink ref="F122" r:id="rId9" display="https://podminky.urs.cz/item/CS_URS_2026_01/722174002"/>
    <hyperlink ref="F125" r:id="rId10" display="https://podminky.urs.cz/item/CS_URS_2026_01/722179191"/>
    <hyperlink ref="F128" r:id="rId11" display="https://podminky.urs.cz/item/CS_URS_2026_01/722179192"/>
    <hyperlink ref="F131" r:id="rId12" display="https://podminky.urs.cz/item/CS_URS_2026_01/722181211"/>
    <hyperlink ref="F134" r:id="rId13" display="https://podminky.urs.cz/item/CS_URS_2026_01/722190401"/>
    <hyperlink ref="F137" r:id="rId14" display="https://podminky.urs.cz/item/CS_URS_2026_01/722190901"/>
    <hyperlink ref="F140" r:id="rId15" display="https://podminky.urs.cz/item/CS_URS_2026_01/722220111"/>
    <hyperlink ref="F143" r:id="rId16" display="https://podminky.urs.cz/item/CS_URS_2026_01/998722312"/>
    <hyperlink ref="F147" r:id="rId17" display="https://podminky.urs.cz/item/CS_URS_2026_01/725310823"/>
    <hyperlink ref="F150" r:id="rId18" display="https://podminky.urs.cz/item/CS_URS_2026_01/725319111"/>
    <hyperlink ref="F155" r:id="rId19" display="https://podminky.urs.cz/item/CS_URS_2026_01/725810811"/>
    <hyperlink ref="F158" r:id="rId20" display="https://podminky.urs.cz/item/CS_URS_2026_01/725819401"/>
    <hyperlink ref="F167" r:id="rId21" display="https://podminky.urs.cz/item/CS_URS_2026_01/725820801"/>
    <hyperlink ref="F170" r:id="rId22" display="https://podminky.urs.cz/item/CS_URS_2026_01/725829111"/>
    <hyperlink ref="F175" r:id="rId23" display="https://podminky.urs.cz/item/CS_URS_2026_01/725850800"/>
    <hyperlink ref="F178" r:id="rId24" display="https://podminky.urs.cz/item/CS_URS_2026_01/725859102"/>
    <hyperlink ref="F183" r:id="rId25" display="https://podminky.urs.cz/item/CS_URS_2026_01/725860811"/>
    <hyperlink ref="F186" r:id="rId26" display="https://podminky.urs.cz/item/CS_URS_2026_01/725869203"/>
    <hyperlink ref="F191" r:id="rId27" display="https://podminky.urs.cz/item/CS_URS_2026_01/998725312"/>
    <hyperlink ref="F195" r:id="rId28" display="https://podminky.urs.cz/item/CS_URS_2026_01/HZS2211"/>
    <hyperlink ref="F200" r:id="rId29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Vary,Sportovní 656/1 - úpravy povrchů na chodbách,schodištích a denní místnosti admin.přístavby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ROUND((SUM(BE85:BE185)),  2)</f>
        <v>0</v>
      </c>
      <c r="G33" s="40"/>
      <c r="H33" s="40"/>
      <c r="I33" s="150">
        <v>0.20999999999999999</v>
      </c>
      <c r="J33" s="149">
        <f>ROUND(((SUM(BE85:BE185))*I33),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ROUND((SUM(BF85:BF185)),  2)</f>
        <v>0</v>
      </c>
      <c r="G34" s="40"/>
      <c r="H34" s="40"/>
      <c r="I34" s="150">
        <v>0.12</v>
      </c>
      <c r="J34" s="149">
        <f>ROUND(((SUM(BF85:BF185))*I34),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Vary,Sportovní 656/1 - úpravy povrchů na chodbách,schodištích a denní místnosti admin.přístavby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25. 1. 2026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935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936</v>
      </c>
      <c r="E62" s="176"/>
      <c r="F62" s="176"/>
      <c r="G62" s="176"/>
      <c r="H62" s="176"/>
      <c r="I62" s="176"/>
      <c r="J62" s="177">
        <f>J155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937</v>
      </c>
      <c r="E63" s="170"/>
      <c r="F63" s="170"/>
      <c r="G63" s="170"/>
      <c r="H63" s="170"/>
      <c r="I63" s="170"/>
      <c r="J63" s="171">
        <f>J161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938</v>
      </c>
      <c r="E64" s="176"/>
      <c r="F64" s="176"/>
      <c r="G64" s="176"/>
      <c r="H64" s="176"/>
      <c r="I64" s="176"/>
      <c r="J64" s="177">
        <f>J162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742</v>
      </c>
      <c r="E65" s="170"/>
      <c r="F65" s="170"/>
      <c r="G65" s="170"/>
      <c r="H65" s="170"/>
      <c r="I65" s="170"/>
      <c r="J65" s="171">
        <f>J175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Dopravní podnik Karlovy Vary,Sportovní 656/1 - úpravy povrchů na chodbách,schodištích a denní místnosti admin.přístavby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03 - Elektroinstalace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Sportovní 656/1, Karlovy Vary</v>
      </c>
      <c r="G79" s="42"/>
      <c r="H79" s="42"/>
      <c r="I79" s="34" t="s">
        <v>23</v>
      </c>
      <c r="J79" s="74" t="str">
        <f>IF(J12="","",J12)</f>
        <v>25. 1. 2026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Dopravní podnik Karlovy Vary, a.s.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Bc. Martin Frous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112</v>
      </c>
      <c r="D84" s="182" t="s">
        <v>57</v>
      </c>
      <c r="E84" s="182" t="s">
        <v>53</v>
      </c>
      <c r="F84" s="182" t="s">
        <v>54</v>
      </c>
      <c r="G84" s="182" t="s">
        <v>113</v>
      </c>
      <c r="H84" s="182" t="s">
        <v>114</v>
      </c>
      <c r="I84" s="182" t="s">
        <v>115</v>
      </c>
      <c r="J84" s="182" t="s">
        <v>97</v>
      </c>
      <c r="K84" s="183" t="s">
        <v>116</v>
      </c>
      <c r="L84" s="184"/>
      <c r="M84" s="94" t="s">
        <v>19</v>
      </c>
      <c r="N84" s="95" t="s">
        <v>42</v>
      </c>
      <c r="O84" s="95" t="s">
        <v>117</v>
      </c>
      <c r="P84" s="95" t="s">
        <v>118</v>
      </c>
      <c r="Q84" s="95" t="s">
        <v>119</v>
      </c>
      <c r="R84" s="95" t="s">
        <v>120</v>
      </c>
      <c r="S84" s="95" t="s">
        <v>121</v>
      </c>
      <c r="T84" s="96" t="s">
        <v>122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P86+P161+P175</f>
        <v>0</v>
      </c>
      <c r="Q85" s="98"/>
      <c r="R85" s="187">
        <f>R86+R161+R175</f>
        <v>0.18930000000000002</v>
      </c>
      <c r="S85" s="98"/>
      <c r="T85" s="188">
        <f>T86+T161+T175</f>
        <v>0.36596000000000001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98</v>
      </c>
      <c r="BK85" s="189">
        <f>BK86+BK161+BK175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221</v>
      </c>
      <c r="F86" s="193" t="s">
        <v>222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P87+P155</f>
        <v>0</v>
      </c>
      <c r="Q86" s="198"/>
      <c r="R86" s="199">
        <f>R87+R155</f>
        <v>0.16110000000000002</v>
      </c>
      <c r="S86" s="198"/>
      <c r="T86" s="200">
        <f>T87+T155</f>
        <v>0.044960000000000007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71</v>
      </c>
      <c r="AU86" s="202" t="s">
        <v>72</v>
      </c>
      <c r="AY86" s="201" t="s">
        <v>126</v>
      </c>
      <c r="BK86" s="203">
        <f>BK87+BK155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939</v>
      </c>
      <c r="F87" s="204" t="s">
        <v>940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SUM(P88:P154)</f>
        <v>0</v>
      </c>
      <c r="Q87" s="198"/>
      <c r="R87" s="199">
        <f>SUM(R88:R154)</f>
        <v>0.16110000000000002</v>
      </c>
      <c r="S87" s="198"/>
      <c r="T87" s="200">
        <f>SUM(T88:T154)</f>
        <v>0.044960000000000007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82</v>
      </c>
      <c r="AT87" s="202" t="s">
        <v>71</v>
      </c>
      <c r="AU87" s="202" t="s">
        <v>80</v>
      </c>
      <c r="AY87" s="201" t="s">
        <v>126</v>
      </c>
      <c r="BK87" s="203">
        <f>SUM(BK88:BK154)</f>
        <v>0</v>
      </c>
    </row>
    <row r="88" s="2" customFormat="1" ht="21.75" customHeight="1">
      <c r="A88" s="40"/>
      <c r="B88" s="41"/>
      <c r="C88" s="206" t="s">
        <v>80</v>
      </c>
      <c r="D88" s="206" t="s">
        <v>129</v>
      </c>
      <c r="E88" s="207" t="s">
        <v>941</v>
      </c>
      <c r="F88" s="208" t="s">
        <v>942</v>
      </c>
      <c r="G88" s="209" t="s">
        <v>345</v>
      </c>
      <c r="H88" s="210">
        <v>30</v>
      </c>
      <c r="I88" s="211"/>
      <c r="J88" s="212">
        <f>ROUND(I88*H88,2)</f>
        <v>0</v>
      </c>
      <c r="K88" s="208" t="s">
        <v>133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229</v>
      </c>
      <c r="AT88" s="217" t="s">
        <v>129</v>
      </c>
      <c r="AU88" s="217" t="s">
        <v>82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229</v>
      </c>
      <c r="BM88" s="217" t="s">
        <v>943</v>
      </c>
    </row>
    <row r="89" s="2" customFormat="1">
      <c r="A89" s="40"/>
      <c r="B89" s="41"/>
      <c r="C89" s="42"/>
      <c r="D89" s="219" t="s">
        <v>136</v>
      </c>
      <c r="E89" s="42"/>
      <c r="F89" s="220" t="s">
        <v>944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136</v>
      </c>
      <c r="AU89" s="19" t="s">
        <v>82</v>
      </c>
    </row>
    <row r="90" s="2" customFormat="1">
      <c r="A90" s="40"/>
      <c r="B90" s="41"/>
      <c r="C90" s="42"/>
      <c r="D90" s="224" t="s">
        <v>138</v>
      </c>
      <c r="E90" s="42"/>
      <c r="F90" s="225" t="s">
        <v>945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82</v>
      </c>
    </row>
    <row r="91" s="13" customFormat="1">
      <c r="A91" s="13"/>
      <c r="B91" s="226"/>
      <c r="C91" s="227"/>
      <c r="D91" s="219" t="s">
        <v>164</v>
      </c>
      <c r="E91" s="228" t="s">
        <v>19</v>
      </c>
      <c r="F91" s="229" t="s">
        <v>355</v>
      </c>
      <c r="G91" s="227"/>
      <c r="H91" s="230">
        <v>30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164</v>
      </c>
      <c r="AU91" s="236" t="s">
        <v>82</v>
      </c>
      <c r="AV91" s="13" t="s">
        <v>82</v>
      </c>
      <c r="AW91" s="13" t="s">
        <v>33</v>
      </c>
      <c r="AX91" s="13" t="s">
        <v>80</v>
      </c>
      <c r="AY91" s="236" t="s">
        <v>126</v>
      </c>
    </row>
    <row r="92" s="2" customFormat="1" ht="24.15" customHeight="1">
      <c r="A92" s="40"/>
      <c r="B92" s="41"/>
      <c r="C92" s="258" t="s">
        <v>82</v>
      </c>
      <c r="D92" s="258" t="s">
        <v>296</v>
      </c>
      <c r="E92" s="259" t="s">
        <v>946</v>
      </c>
      <c r="F92" s="260" t="s">
        <v>947</v>
      </c>
      <c r="G92" s="261" t="s">
        <v>345</v>
      </c>
      <c r="H92" s="262">
        <v>30</v>
      </c>
      <c r="I92" s="263"/>
      <c r="J92" s="264">
        <f>ROUND(I92*H92,2)</f>
        <v>0</v>
      </c>
      <c r="K92" s="260" t="s">
        <v>133</v>
      </c>
      <c r="L92" s="265"/>
      <c r="M92" s="266" t="s">
        <v>19</v>
      </c>
      <c r="N92" s="267" t="s">
        <v>43</v>
      </c>
      <c r="O92" s="86"/>
      <c r="P92" s="215">
        <f>O92*H92</f>
        <v>0</v>
      </c>
      <c r="Q92" s="215">
        <v>5.0000000000000002E-05</v>
      </c>
      <c r="R92" s="215">
        <f>Q92*H92</f>
        <v>0.0015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299</v>
      </c>
      <c r="AT92" s="217" t="s">
        <v>296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229</v>
      </c>
      <c r="BM92" s="217" t="s">
        <v>948</v>
      </c>
    </row>
    <row r="93" s="2" customFormat="1">
      <c r="A93" s="40"/>
      <c r="B93" s="41"/>
      <c r="C93" s="42"/>
      <c r="D93" s="219" t="s">
        <v>136</v>
      </c>
      <c r="E93" s="42"/>
      <c r="F93" s="220" t="s">
        <v>947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82</v>
      </c>
    </row>
    <row r="94" s="13" customFormat="1">
      <c r="A94" s="13"/>
      <c r="B94" s="226"/>
      <c r="C94" s="227"/>
      <c r="D94" s="219" t="s">
        <v>164</v>
      </c>
      <c r="E94" s="228" t="s">
        <v>19</v>
      </c>
      <c r="F94" s="229" t="s">
        <v>355</v>
      </c>
      <c r="G94" s="227"/>
      <c r="H94" s="230">
        <v>30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164</v>
      </c>
      <c r="AU94" s="236" t="s">
        <v>82</v>
      </c>
      <c r="AV94" s="13" t="s">
        <v>82</v>
      </c>
      <c r="AW94" s="13" t="s">
        <v>33</v>
      </c>
      <c r="AX94" s="13" t="s">
        <v>80</v>
      </c>
      <c r="AY94" s="236" t="s">
        <v>126</v>
      </c>
    </row>
    <row r="95" s="2" customFormat="1" ht="33" customHeight="1">
      <c r="A95" s="40"/>
      <c r="B95" s="41"/>
      <c r="C95" s="206" t="s">
        <v>147</v>
      </c>
      <c r="D95" s="206" t="s">
        <v>129</v>
      </c>
      <c r="E95" s="207" t="s">
        <v>949</v>
      </c>
      <c r="F95" s="208" t="s">
        <v>950</v>
      </c>
      <c r="G95" s="209" t="s">
        <v>228</v>
      </c>
      <c r="H95" s="210">
        <v>300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229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229</v>
      </c>
      <c r="BM95" s="217" t="s">
        <v>951</v>
      </c>
    </row>
    <row r="96" s="2" customFormat="1">
      <c r="A96" s="40"/>
      <c r="B96" s="41"/>
      <c r="C96" s="42"/>
      <c r="D96" s="219" t="s">
        <v>136</v>
      </c>
      <c r="E96" s="42"/>
      <c r="F96" s="220" t="s">
        <v>952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>
      <c r="A97" s="40"/>
      <c r="B97" s="41"/>
      <c r="C97" s="42"/>
      <c r="D97" s="224" t="s">
        <v>138</v>
      </c>
      <c r="E97" s="42"/>
      <c r="F97" s="225" t="s">
        <v>953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2" customFormat="1" ht="24.15" customHeight="1">
      <c r="A98" s="40"/>
      <c r="B98" s="41"/>
      <c r="C98" s="258" t="s">
        <v>134</v>
      </c>
      <c r="D98" s="258" t="s">
        <v>296</v>
      </c>
      <c r="E98" s="259" t="s">
        <v>954</v>
      </c>
      <c r="F98" s="260" t="s">
        <v>955</v>
      </c>
      <c r="G98" s="261" t="s">
        <v>228</v>
      </c>
      <c r="H98" s="262">
        <v>345</v>
      </c>
      <c r="I98" s="263"/>
      <c r="J98" s="264">
        <f>ROUND(I98*H98,2)</f>
        <v>0</v>
      </c>
      <c r="K98" s="260" t="s">
        <v>133</v>
      </c>
      <c r="L98" s="265"/>
      <c r="M98" s="266" t="s">
        <v>19</v>
      </c>
      <c r="N98" s="267" t="s">
        <v>43</v>
      </c>
      <c r="O98" s="86"/>
      <c r="P98" s="215">
        <f>O98*H98</f>
        <v>0</v>
      </c>
      <c r="Q98" s="215">
        <v>0.00012</v>
      </c>
      <c r="R98" s="215">
        <f>Q98*H98</f>
        <v>0.041399999999999999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299</v>
      </c>
      <c r="AT98" s="217" t="s">
        <v>296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229</v>
      </c>
      <c r="BM98" s="217" t="s">
        <v>956</v>
      </c>
    </row>
    <row r="99" s="2" customFormat="1">
      <c r="A99" s="40"/>
      <c r="B99" s="41"/>
      <c r="C99" s="42"/>
      <c r="D99" s="219" t="s">
        <v>136</v>
      </c>
      <c r="E99" s="42"/>
      <c r="F99" s="220" t="s">
        <v>955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82</v>
      </c>
    </row>
    <row r="100" s="13" customFormat="1">
      <c r="A100" s="13"/>
      <c r="B100" s="226"/>
      <c r="C100" s="227"/>
      <c r="D100" s="219" t="s">
        <v>164</v>
      </c>
      <c r="E100" s="228" t="s">
        <v>19</v>
      </c>
      <c r="F100" s="229" t="s">
        <v>957</v>
      </c>
      <c r="G100" s="227"/>
      <c r="H100" s="230">
        <v>300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164</v>
      </c>
      <c r="AU100" s="236" t="s">
        <v>82</v>
      </c>
      <c r="AV100" s="13" t="s">
        <v>82</v>
      </c>
      <c r="AW100" s="13" t="s">
        <v>33</v>
      </c>
      <c r="AX100" s="13" t="s">
        <v>80</v>
      </c>
      <c r="AY100" s="236" t="s">
        <v>126</v>
      </c>
    </row>
    <row r="101" s="13" customFormat="1">
      <c r="A101" s="13"/>
      <c r="B101" s="226"/>
      <c r="C101" s="227"/>
      <c r="D101" s="219" t="s">
        <v>164</v>
      </c>
      <c r="E101" s="227"/>
      <c r="F101" s="229" t="s">
        <v>958</v>
      </c>
      <c r="G101" s="227"/>
      <c r="H101" s="230">
        <v>345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164</v>
      </c>
      <c r="AU101" s="236" t="s">
        <v>82</v>
      </c>
      <c r="AV101" s="13" t="s">
        <v>82</v>
      </c>
      <c r="AW101" s="13" t="s">
        <v>4</v>
      </c>
      <c r="AX101" s="13" t="s">
        <v>80</v>
      </c>
      <c r="AY101" s="236" t="s">
        <v>126</v>
      </c>
    </row>
    <row r="102" s="2" customFormat="1" ht="33" customHeight="1">
      <c r="A102" s="40"/>
      <c r="B102" s="41"/>
      <c r="C102" s="206" t="s">
        <v>158</v>
      </c>
      <c r="D102" s="206" t="s">
        <v>129</v>
      </c>
      <c r="E102" s="207" t="s">
        <v>959</v>
      </c>
      <c r="F102" s="208" t="s">
        <v>960</v>
      </c>
      <c r="G102" s="209" t="s">
        <v>228</v>
      </c>
      <c r="H102" s="210">
        <v>200</v>
      </c>
      <c r="I102" s="211"/>
      <c r="J102" s="212">
        <f>ROUND(I102*H102,2)</f>
        <v>0</v>
      </c>
      <c r="K102" s="208" t="s">
        <v>133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229</v>
      </c>
      <c r="AT102" s="217" t="s">
        <v>129</v>
      </c>
      <c r="AU102" s="217" t="s">
        <v>82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229</v>
      </c>
      <c r="BM102" s="217" t="s">
        <v>961</v>
      </c>
    </row>
    <row r="103" s="2" customFormat="1">
      <c r="A103" s="40"/>
      <c r="B103" s="41"/>
      <c r="C103" s="42"/>
      <c r="D103" s="219" t="s">
        <v>136</v>
      </c>
      <c r="E103" s="42"/>
      <c r="F103" s="220" t="s">
        <v>962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136</v>
      </c>
      <c r="AU103" s="19" t="s">
        <v>82</v>
      </c>
    </row>
    <row r="104" s="2" customFormat="1">
      <c r="A104" s="40"/>
      <c r="B104" s="41"/>
      <c r="C104" s="42"/>
      <c r="D104" s="224" t="s">
        <v>138</v>
      </c>
      <c r="E104" s="42"/>
      <c r="F104" s="225" t="s">
        <v>963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82</v>
      </c>
    </row>
    <row r="105" s="2" customFormat="1" ht="24.15" customHeight="1">
      <c r="A105" s="40"/>
      <c r="B105" s="41"/>
      <c r="C105" s="258" t="s">
        <v>127</v>
      </c>
      <c r="D105" s="258" t="s">
        <v>296</v>
      </c>
      <c r="E105" s="259" t="s">
        <v>964</v>
      </c>
      <c r="F105" s="260" t="s">
        <v>965</v>
      </c>
      <c r="G105" s="261" t="s">
        <v>228</v>
      </c>
      <c r="H105" s="262">
        <v>230</v>
      </c>
      <c r="I105" s="263"/>
      <c r="J105" s="264">
        <f>ROUND(I105*H105,2)</f>
        <v>0</v>
      </c>
      <c r="K105" s="260" t="s">
        <v>133</v>
      </c>
      <c r="L105" s="265"/>
      <c r="M105" s="266" t="s">
        <v>19</v>
      </c>
      <c r="N105" s="267" t="s">
        <v>43</v>
      </c>
      <c r="O105" s="86"/>
      <c r="P105" s="215">
        <f>O105*H105</f>
        <v>0</v>
      </c>
      <c r="Q105" s="215">
        <v>0.00017000000000000001</v>
      </c>
      <c r="R105" s="215">
        <f>Q105*H105</f>
        <v>0.039100000000000003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299</v>
      </c>
      <c r="AT105" s="217" t="s">
        <v>296</v>
      </c>
      <c r="AU105" s="217" t="s">
        <v>82</v>
      </c>
      <c r="AY105" s="19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229</v>
      </c>
      <c r="BM105" s="217" t="s">
        <v>966</v>
      </c>
    </row>
    <row r="106" s="2" customFormat="1">
      <c r="A106" s="40"/>
      <c r="B106" s="41"/>
      <c r="C106" s="42"/>
      <c r="D106" s="219" t="s">
        <v>136</v>
      </c>
      <c r="E106" s="42"/>
      <c r="F106" s="220" t="s">
        <v>965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136</v>
      </c>
      <c r="AU106" s="19" t="s">
        <v>82</v>
      </c>
    </row>
    <row r="107" s="13" customFormat="1">
      <c r="A107" s="13"/>
      <c r="B107" s="226"/>
      <c r="C107" s="227"/>
      <c r="D107" s="219" t="s">
        <v>164</v>
      </c>
      <c r="E107" s="228" t="s">
        <v>19</v>
      </c>
      <c r="F107" s="229" t="s">
        <v>967</v>
      </c>
      <c r="G107" s="227"/>
      <c r="H107" s="230">
        <v>200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164</v>
      </c>
      <c r="AU107" s="236" t="s">
        <v>82</v>
      </c>
      <c r="AV107" s="13" t="s">
        <v>82</v>
      </c>
      <c r="AW107" s="13" t="s">
        <v>33</v>
      </c>
      <c r="AX107" s="13" t="s">
        <v>80</v>
      </c>
      <c r="AY107" s="236" t="s">
        <v>126</v>
      </c>
    </row>
    <row r="108" s="13" customFormat="1">
      <c r="A108" s="13"/>
      <c r="B108" s="226"/>
      <c r="C108" s="227"/>
      <c r="D108" s="219" t="s">
        <v>164</v>
      </c>
      <c r="E108" s="227"/>
      <c r="F108" s="229" t="s">
        <v>968</v>
      </c>
      <c r="G108" s="227"/>
      <c r="H108" s="230">
        <v>230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164</v>
      </c>
      <c r="AU108" s="236" t="s">
        <v>82</v>
      </c>
      <c r="AV108" s="13" t="s">
        <v>82</v>
      </c>
      <c r="AW108" s="13" t="s">
        <v>4</v>
      </c>
      <c r="AX108" s="13" t="s">
        <v>80</v>
      </c>
      <c r="AY108" s="236" t="s">
        <v>126</v>
      </c>
    </row>
    <row r="109" s="2" customFormat="1" ht="24.15" customHeight="1">
      <c r="A109" s="40"/>
      <c r="B109" s="41"/>
      <c r="C109" s="206" t="s">
        <v>183</v>
      </c>
      <c r="D109" s="206" t="s">
        <v>129</v>
      </c>
      <c r="E109" s="207" t="s">
        <v>969</v>
      </c>
      <c r="F109" s="208" t="s">
        <v>970</v>
      </c>
      <c r="G109" s="209" t="s">
        <v>345</v>
      </c>
      <c r="H109" s="210">
        <v>240</v>
      </c>
      <c r="I109" s="211"/>
      <c r="J109" s="212">
        <f>ROUND(I109*H109,2)</f>
        <v>0</v>
      </c>
      <c r="K109" s="208" t="s">
        <v>133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229</v>
      </c>
      <c r="AT109" s="217" t="s">
        <v>129</v>
      </c>
      <c r="AU109" s="217" t="s">
        <v>82</v>
      </c>
      <c r="AY109" s="19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229</v>
      </c>
      <c r="BM109" s="217" t="s">
        <v>971</v>
      </c>
    </row>
    <row r="110" s="2" customFormat="1">
      <c r="A110" s="40"/>
      <c r="B110" s="41"/>
      <c r="C110" s="42"/>
      <c r="D110" s="219" t="s">
        <v>136</v>
      </c>
      <c r="E110" s="42"/>
      <c r="F110" s="220" t="s">
        <v>972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136</v>
      </c>
      <c r="AU110" s="19" t="s">
        <v>82</v>
      </c>
    </row>
    <row r="111" s="2" customFormat="1">
      <c r="A111" s="40"/>
      <c r="B111" s="41"/>
      <c r="C111" s="42"/>
      <c r="D111" s="224" t="s">
        <v>138</v>
      </c>
      <c r="E111" s="42"/>
      <c r="F111" s="225" t="s">
        <v>973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138</v>
      </c>
      <c r="AU111" s="19" t="s">
        <v>82</v>
      </c>
    </row>
    <row r="112" s="2" customFormat="1" ht="24.15" customHeight="1">
      <c r="A112" s="40"/>
      <c r="B112" s="41"/>
      <c r="C112" s="206" t="s">
        <v>190</v>
      </c>
      <c r="D112" s="206" t="s">
        <v>129</v>
      </c>
      <c r="E112" s="207" t="s">
        <v>974</v>
      </c>
      <c r="F112" s="208" t="s">
        <v>975</v>
      </c>
      <c r="G112" s="209" t="s">
        <v>345</v>
      </c>
      <c r="H112" s="210">
        <v>20</v>
      </c>
      <c r="I112" s="211"/>
      <c r="J112" s="212">
        <f>ROUND(I112*H112,2)</f>
        <v>0</v>
      </c>
      <c r="K112" s="208" t="s">
        <v>133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229</v>
      </c>
      <c r="AT112" s="217" t="s">
        <v>129</v>
      </c>
      <c r="AU112" s="217" t="s">
        <v>82</v>
      </c>
      <c r="AY112" s="19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229</v>
      </c>
      <c r="BM112" s="217" t="s">
        <v>976</v>
      </c>
    </row>
    <row r="113" s="2" customFormat="1">
      <c r="A113" s="40"/>
      <c r="B113" s="41"/>
      <c r="C113" s="42"/>
      <c r="D113" s="219" t="s">
        <v>136</v>
      </c>
      <c r="E113" s="42"/>
      <c r="F113" s="220" t="s">
        <v>977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136</v>
      </c>
      <c r="AU113" s="19" t="s">
        <v>82</v>
      </c>
    </row>
    <row r="114" s="2" customFormat="1">
      <c r="A114" s="40"/>
      <c r="B114" s="41"/>
      <c r="C114" s="42"/>
      <c r="D114" s="224" t="s">
        <v>138</v>
      </c>
      <c r="E114" s="42"/>
      <c r="F114" s="225" t="s">
        <v>978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138</v>
      </c>
      <c r="AU114" s="19" t="s">
        <v>82</v>
      </c>
    </row>
    <row r="115" s="2" customFormat="1" ht="21.75" customHeight="1">
      <c r="A115" s="40"/>
      <c r="B115" s="41"/>
      <c r="C115" s="258" t="s">
        <v>140</v>
      </c>
      <c r="D115" s="258" t="s">
        <v>296</v>
      </c>
      <c r="E115" s="259" t="s">
        <v>979</v>
      </c>
      <c r="F115" s="260" t="s">
        <v>980</v>
      </c>
      <c r="G115" s="261" t="s">
        <v>345</v>
      </c>
      <c r="H115" s="262">
        <v>20</v>
      </c>
      <c r="I115" s="263"/>
      <c r="J115" s="264">
        <f>ROUND(I115*H115,2)</f>
        <v>0</v>
      </c>
      <c r="K115" s="260" t="s">
        <v>133</v>
      </c>
      <c r="L115" s="265"/>
      <c r="M115" s="266" t="s">
        <v>19</v>
      </c>
      <c r="N115" s="267" t="s">
        <v>43</v>
      </c>
      <c r="O115" s="86"/>
      <c r="P115" s="215">
        <f>O115*H115</f>
        <v>0</v>
      </c>
      <c r="Q115" s="215">
        <v>5.0000000000000002E-05</v>
      </c>
      <c r="R115" s="215">
        <f>Q115*H115</f>
        <v>0.001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299</v>
      </c>
      <c r="AT115" s="217" t="s">
        <v>296</v>
      </c>
      <c r="AU115" s="217" t="s">
        <v>82</v>
      </c>
      <c r="AY115" s="19" t="s">
        <v>126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229</v>
      </c>
      <c r="BM115" s="217" t="s">
        <v>981</v>
      </c>
    </row>
    <row r="116" s="2" customFormat="1">
      <c r="A116" s="40"/>
      <c r="B116" s="41"/>
      <c r="C116" s="42"/>
      <c r="D116" s="219" t="s">
        <v>136</v>
      </c>
      <c r="E116" s="42"/>
      <c r="F116" s="220" t="s">
        <v>980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82</v>
      </c>
    </row>
    <row r="117" s="2" customFormat="1" ht="16.5" customHeight="1">
      <c r="A117" s="40"/>
      <c r="B117" s="41"/>
      <c r="C117" s="258" t="s">
        <v>202</v>
      </c>
      <c r="D117" s="258" t="s">
        <v>296</v>
      </c>
      <c r="E117" s="259" t="s">
        <v>982</v>
      </c>
      <c r="F117" s="260" t="s">
        <v>983</v>
      </c>
      <c r="G117" s="261" t="s">
        <v>345</v>
      </c>
      <c r="H117" s="262">
        <v>20</v>
      </c>
      <c r="I117" s="263"/>
      <c r="J117" s="264">
        <f>ROUND(I117*H117,2)</f>
        <v>0</v>
      </c>
      <c r="K117" s="260" t="s">
        <v>133</v>
      </c>
      <c r="L117" s="265"/>
      <c r="M117" s="266" t="s">
        <v>19</v>
      </c>
      <c r="N117" s="267" t="s">
        <v>43</v>
      </c>
      <c r="O117" s="86"/>
      <c r="P117" s="215">
        <f>O117*H117</f>
        <v>0</v>
      </c>
      <c r="Q117" s="215">
        <v>3.0000000000000001E-05</v>
      </c>
      <c r="R117" s="215">
        <f>Q117*H117</f>
        <v>0.00060000000000000006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299</v>
      </c>
      <c r="AT117" s="217" t="s">
        <v>296</v>
      </c>
      <c r="AU117" s="217" t="s">
        <v>82</v>
      </c>
      <c r="AY117" s="19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229</v>
      </c>
      <c r="BM117" s="217" t="s">
        <v>984</v>
      </c>
    </row>
    <row r="118" s="2" customFormat="1">
      <c r="A118" s="40"/>
      <c r="B118" s="41"/>
      <c r="C118" s="42"/>
      <c r="D118" s="219" t="s">
        <v>136</v>
      </c>
      <c r="E118" s="42"/>
      <c r="F118" s="220" t="s">
        <v>983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136</v>
      </c>
      <c r="AU118" s="19" t="s">
        <v>82</v>
      </c>
    </row>
    <row r="119" s="2" customFormat="1" ht="16.5" customHeight="1">
      <c r="A119" s="40"/>
      <c r="B119" s="41"/>
      <c r="C119" s="258" t="s">
        <v>208</v>
      </c>
      <c r="D119" s="258" t="s">
        <v>296</v>
      </c>
      <c r="E119" s="259" t="s">
        <v>985</v>
      </c>
      <c r="F119" s="260" t="s">
        <v>986</v>
      </c>
      <c r="G119" s="261" t="s">
        <v>345</v>
      </c>
      <c r="H119" s="262">
        <v>20</v>
      </c>
      <c r="I119" s="263"/>
      <c r="J119" s="264">
        <f>ROUND(I119*H119,2)</f>
        <v>0</v>
      </c>
      <c r="K119" s="260" t="s">
        <v>133</v>
      </c>
      <c r="L119" s="265"/>
      <c r="M119" s="266" t="s">
        <v>19</v>
      </c>
      <c r="N119" s="267" t="s">
        <v>43</v>
      </c>
      <c r="O119" s="86"/>
      <c r="P119" s="215">
        <f>O119*H119</f>
        <v>0</v>
      </c>
      <c r="Q119" s="215">
        <v>1.0000000000000001E-05</v>
      </c>
      <c r="R119" s="215">
        <f>Q119*H119</f>
        <v>0.00020000000000000001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299</v>
      </c>
      <c r="AT119" s="217" t="s">
        <v>296</v>
      </c>
      <c r="AU119" s="217" t="s">
        <v>82</v>
      </c>
      <c r="AY119" s="19" t="s">
        <v>126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229</v>
      </c>
      <c r="BM119" s="217" t="s">
        <v>987</v>
      </c>
    </row>
    <row r="120" s="2" customFormat="1">
      <c r="A120" s="40"/>
      <c r="B120" s="41"/>
      <c r="C120" s="42"/>
      <c r="D120" s="219" t="s">
        <v>136</v>
      </c>
      <c r="E120" s="42"/>
      <c r="F120" s="220" t="s">
        <v>986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136</v>
      </c>
      <c r="AU120" s="19" t="s">
        <v>82</v>
      </c>
    </row>
    <row r="121" s="2" customFormat="1" ht="37.8" customHeight="1">
      <c r="A121" s="40"/>
      <c r="B121" s="41"/>
      <c r="C121" s="206" t="s">
        <v>8</v>
      </c>
      <c r="D121" s="206" t="s">
        <v>129</v>
      </c>
      <c r="E121" s="207" t="s">
        <v>988</v>
      </c>
      <c r="F121" s="208" t="s">
        <v>989</v>
      </c>
      <c r="G121" s="209" t="s">
        <v>345</v>
      </c>
      <c r="H121" s="210">
        <v>20</v>
      </c>
      <c r="I121" s="211"/>
      <c r="J121" s="212">
        <f>ROUND(I121*H121,2)</f>
        <v>0</v>
      </c>
      <c r="K121" s="208" t="s">
        <v>133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4.8000000000000001E-05</v>
      </c>
      <c r="T121" s="216">
        <f>S121*H121</f>
        <v>0.00096000000000000002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229</v>
      </c>
      <c r="AT121" s="217" t="s">
        <v>129</v>
      </c>
      <c r="AU121" s="217" t="s">
        <v>82</v>
      </c>
      <c r="AY121" s="19" t="s">
        <v>126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229</v>
      </c>
      <c r="BM121" s="217" t="s">
        <v>990</v>
      </c>
    </row>
    <row r="122" s="2" customFormat="1">
      <c r="A122" s="40"/>
      <c r="B122" s="41"/>
      <c r="C122" s="42"/>
      <c r="D122" s="219" t="s">
        <v>136</v>
      </c>
      <c r="E122" s="42"/>
      <c r="F122" s="220" t="s">
        <v>991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136</v>
      </c>
      <c r="AU122" s="19" t="s">
        <v>82</v>
      </c>
    </row>
    <row r="123" s="2" customFormat="1">
      <c r="A123" s="40"/>
      <c r="B123" s="41"/>
      <c r="C123" s="42"/>
      <c r="D123" s="224" t="s">
        <v>138</v>
      </c>
      <c r="E123" s="42"/>
      <c r="F123" s="225" t="s">
        <v>992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138</v>
      </c>
      <c r="AU123" s="19" t="s">
        <v>82</v>
      </c>
    </row>
    <row r="124" s="2" customFormat="1" ht="24.15" customHeight="1">
      <c r="A124" s="40"/>
      <c r="B124" s="41"/>
      <c r="C124" s="206" t="s">
        <v>225</v>
      </c>
      <c r="D124" s="206" t="s">
        <v>129</v>
      </c>
      <c r="E124" s="207" t="s">
        <v>993</v>
      </c>
      <c r="F124" s="208" t="s">
        <v>994</v>
      </c>
      <c r="G124" s="209" t="s">
        <v>345</v>
      </c>
      <c r="H124" s="210">
        <v>10</v>
      </c>
      <c r="I124" s="211"/>
      <c r="J124" s="212">
        <f>ROUND(I124*H124,2)</f>
        <v>0</v>
      </c>
      <c r="K124" s="208" t="s">
        <v>133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229</v>
      </c>
      <c r="AT124" s="217" t="s">
        <v>129</v>
      </c>
      <c r="AU124" s="217" t="s">
        <v>82</v>
      </c>
      <c r="AY124" s="19" t="s">
        <v>126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229</v>
      </c>
      <c r="BM124" s="217" t="s">
        <v>995</v>
      </c>
    </row>
    <row r="125" s="2" customFormat="1">
      <c r="A125" s="40"/>
      <c r="B125" s="41"/>
      <c r="C125" s="42"/>
      <c r="D125" s="219" t="s">
        <v>136</v>
      </c>
      <c r="E125" s="42"/>
      <c r="F125" s="220" t="s">
        <v>996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136</v>
      </c>
      <c r="AU125" s="19" t="s">
        <v>82</v>
      </c>
    </row>
    <row r="126" s="2" customFormat="1">
      <c r="A126" s="40"/>
      <c r="B126" s="41"/>
      <c r="C126" s="42"/>
      <c r="D126" s="224" t="s">
        <v>138</v>
      </c>
      <c r="E126" s="42"/>
      <c r="F126" s="225" t="s">
        <v>997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138</v>
      </c>
      <c r="AU126" s="19" t="s">
        <v>82</v>
      </c>
    </row>
    <row r="127" s="13" customFormat="1">
      <c r="A127" s="13"/>
      <c r="B127" s="226"/>
      <c r="C127" s="227"/>
      <c r="D127" s="219" t="s">
        <v>164</v>
      </c>
      <c r="E127" s="228" t="s">
        <v>19</v>
      </c>
      <c r="F127" s="229" t="s">
        <v>202</v>
      </c>
      <c r="G127" s="227"/>
      <c r="H127" s="230">
        <v>10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164</v>
      </c>
      <c r="AU127" s="236" t="s">
        <v>82</v>
      </c>
      <c r="AV127" s="13" t="s">
        <v>82</v>
      </c>
      <c r="AW127" s="13" t="s">
        <v>33</v>
      </c>
      <c r="AX127" s="13" t="s">
        <v>80</v>
      </c>
      <c r="AY127" s="236" t="s">
        <v>126</v>
      </c>
    </row>
    <row r="128" s="2" customFormat="1" ht="24.15" customHeight="1">
      <c r="A128" s="40"/>
      <c r="B128" s="41"/>
      <c r="C128" s="258" t="s">
        <v>236</v>
      </c>
      <c r="D128" s="258" t="s">
        <v>296</v>
      </c>
      <c r="E128" s="259" t="s">
        <v>998</v>
      </c>
      <c r="F128" s="260" t="s">
        <v>999</v>
      </c>
      <c r="G128" s="261" t="s">
        <v>345</v>
      </c>
      <c r="H128" s="262">
        <v>10</v>
      </c>
      <c r="I128" s="263"/>
      <c r="J128" s="264">
        <f>ROUND(I128*H128,2)</f>
        <v>0</v>
      </c>
      <c r="K128" s="260" t="s">
        <v>133</v>
      </c>
      <c r="L128" s="265"/>
      <c r="M128" s="266" t="s">
        <v>19</v>
      </c>
      <c r="N128" s="267" t="s">
        <v>43</v>
      </c>
      <c r="O128" s="86"/>
      <c r="P128" s="215">
        <f>O128*H128</f>
        <v>0</v>
      </c>
      <c r="Q128" s="215">
        <v>6.9999999999999994E-05</v>
      </c>
      <c r="R128" s="215">
        <f>Q128*H128</f>
        <v>0.00069999999999999988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299</v>
      </c>
      <c r="AT128" s="217" t="s">
        <v>296</v>
      </c>
      <c r="AU128" s="217" t="s">
        <v>82</v>
      </c>
      <c r="AY128" s="19" t="s">
        <v>126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229</v>
      </c>
      <c r="BM128" s="217" t="s">
        <v>1000</v>
      </c>
    </row>
    <row r="129" s="2" customFormat="1">
      <c r="A129" s="40"/>
      <c r="B129" s="41"/>
      <c r="C129" s="42"/>
      <c r="D129" s="219" t="s">
        <v>136</v>
      </c>
      <c r="E129" s="42"/>
      <c r="F129" s="220" t="s">
        <v>999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136</v>
      </c>
      <c r="AU129" s="19" t="s">
        <v>82</v>
      </c>
    </row>
    <row r="130" s="2" customFormat="1" ht="16.5" customHeight="1">
      <c r="A130" s="40"/>
      <c r="B130" s="41"/>
      <c r="C130" s="258" t="s">
        <v>243</v>
      </c>
      <c r="D130" s="258" t="s">
        <v>296</v>
      </c>
      <c r="E130" s="259" t="s">
        <v>985</v>
      </c>
      <c r="F130" s="260" t="s">
        <v>986</v>
      </c>
      <c r="G130" s="261" t="s">
        <v>345</v>
      </c>
      <c r="H130" s="262">
        <v>10</v>
      </c>
      <c r="I130" s="263"/>
      <c r="J130" s="264">
        <f>ROUND(I130*H130,2)</f>
        <v>0</v>
      </c>
      <c r="K130" s="260" t="s">
        <v>133</v>
      </c>
      <c r="L130" s="265"/>
      <c r="M130" s="266" t="s">
        <v>19</v>
      </c>
      <c r="N130" s="267" t="s">
        <v>43</v>
      </c>
      <c r="O130" s="86"/>
      <c r="P130" s="215">
        <f>O130*H130</f>
        <v>0</v>
      </c>
      <c r="Q130" s="215">
        <v>1.0000000000000001E-05</v>
      </c>
      <c r="R130" s="215">
        <f>Q130*H130</f>
        <v>0.00010000000000000001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299</v>
      </c>
      <c r="AT130" s="217" t="s">
        <v>296</v>
      </c>
      <c r="AU130" s="217" t="s">
        <v>82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229</v>
      </c>
      <c r="BM130" s="217" t="s">
        <v>1001</v>
      </c>
    </row>
    <row r="131" s="2" customFormat="1">
      <c r="A131" s="40"/>
      <c r="B131" s="41"/>
      <c r="C131" s="42"/>
      <c r="D131" s="219" t="s">
        <v>136</v>
      </c>
      <c r="E131" s="42"/>
      <c r="F131" s="220" t="s">
        <v>986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82</v>
      </c>
    </row>
    <row r="132" s="2" customFormat="1" ht="33" customHeight="1">
      <c r="A132" s="40"/>
      <c r="B132" s="41"/>
      <c r="C132" s="206" t="s">
        <v>229</v>
      </c>
      <c r="D132" s="206" t="s">
        <v>129</v>
      </c>
      <c r="E132" s="207" t="s">
        <v>1002</v>
      </c>
      <c r="F132" s="208" t="s">
        <v>1003</v>
      </c>
      <c r="G132" s="209" t="s">
        <v>345</v>
      </c>
      <c r="H132" s="210">
        <v>4</v>
      </c>
      <c r="I132" s="211"/>
      <c r="J132" s="212">
        <f>ROUND(I132*H132,2)</f>
        <v>0</v>
      </c>
      <c r="K132" s="208" t="s">
        <v>133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0.001</v>
      </c>
      <c r="T132" s="216">
        <f>S132*H132</f>
        <v>0.0040000000000000001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229</v>
      </c>
      <c r="AT132" s="217" t="s">
        <v>129</v>
      </c>
      <c r="AU132" s="217" t="s">
        <v>82</v>
      </c>
      <c r="AY132" s="19" t="s">
        <v>126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80</v>
      </c>
      <c r="BK132" s="218">
        <f>ROUND(I132*H132,2)</f>
        <v>0</v>
      </c>
      <c r="BL132" s="19" t="s">
        <v>229</v>
      </c>
      <c r="BM132" s="217" t="s">
        <v>1004</v>
      </c>
    </row>
    <row r="133" s="2" customFormat="1">
      <c r="A133" s="40"/>
      <c r="B133" s="41"/>
      <c r="C133" s="42"/>
      <c r="D133" s="219" t="s">
        <v>136</v>
      </c>
      <c r="E133" s="42"/>
      <c r="F133" s="220" t="s">
        <v>1005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82</v>
      </c>
    </row>
    <row r="134" s="2" customFormat="1">
      <c r="A134" s="40"/>
      <c r="B134" s="41"/>
      <c r="C134" s="42"/>
      <c r="D134" s="224" t="s">
        <v>138</v>
      </c>
      <c r="E134" s="42"/>
      <c r="F134" s="225" t="s">
        <v>1006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2" customFormat="1" ht="37.8" customHeight="1">
      <c r="A135" s="40"/>
      <c r="B135" s="41"/>
      <c r="C135" s="206" t="s">
        <v>254</v>
      </c>
      <c r="D135" s="206" t="s">
        <v>129</v>
      </c>
      <c r="E135" s="207" t="s">
        <v>1007</v>
      </c>
      <c r="F135" s="208" t="s">
        <v>1008</v>
      </c>
      <c r="G135" s="209" t="s">
        <v>345</v>
      </c>
      <c r="H135" s="210">
        <v>10</v>
      </c>
      <c r="I135" s="211"/>
      <c r="J135" s="212">
        <f>ROUND(I135*H135,2)</f>
        <v>0</v>
      </c>
      <c r="K135" s="208" t="s">
        <v>133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0.0030000000000000001</v>
      </c>
      <c r="T135" s="216">
        <f>S135*H135</f>
        <v>0.029999999999999999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229</v>
      </c>
      <c r="AT135" s="217" t="s">
        <v>129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229</v>
      </c>
      <c r="BM135" s="217" t="s">
        <v>1009</v>
      </c>
    </row>
    <row r="136" s="2" customFormat="1">
      <c r="A136" s="40"/>
      <c r="B136" s="41"/>
      <c r="C136" s="42"/>
      <c r="D136" s="219" t="s">
        <v>136</v>
      </c>
      <c r="E136" s="42"/>
      <c r="F136" s="220" t="s">
        <v>1010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136</v>
      </c>
      <c r="AU136" s="19" t="s">
        <v>82</v>
      </c>
    </row>
    <row r="137" s="2" customFormat="1">
      <c r="A137" s="40"/>
      <c r="B137" s="41"/>
      <c r="C137" s="42"/>
      <c r="D137" s="224" t="s">
        <v>138</v>
      </c>
      <c r="E137" s="42"/>
      <c r="F137" s="225" t="s">
        <v>1011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 ht="37.8" customHeight="1">
      <c r="A138" s="40"/>
      <c r="B138" s="41"/>
      <c r="C138" s="206" t="s">
        <v>261</v>
      </c>
      <c r="D138" s="206" t="s">
        <v>129</v>
      </c>
      <c r="E138" s="207" t="s">
        <v>1012</v>
      </c>
      <c r="F138" s="208" t="s">
        <v>1013</v>
      </c>
      <c r="G138" s="209" t="s">
        <v>345</v>
      </c>
      <c r="H138" s="210">
        <v>2</v>
      </c>
      <c r="I138" s="211"/>
      <c r="J138" s="212">
        <f>ROUND(I138*H138,2)</f>
        <v>0</v>
      </c>
      <c r="K138" s="208" t="s">
        <v>133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0.0050000000000000001</v>
      </c>
      <c r="T138" s="216">
        <f>S138*H138</f>
        <v>0.01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229</v>
      </c>
      <c r="AT138" s="217" t="s">
        <v>129</v>
      </c>
      <c r="AU138" s="217" t="s">
        <v>82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229</v>
      </c>
      <c r="BM138" s="217" t="s">
        <v>1014</v>
      </c>
    </row>
    <row r="139" s="2" customFormat="1">
      <c r="A139" s="40"/>
      <c r="B139" s="41"/>
      <c r="C139" s="42"/>
      <c r="D139" s="219" t="s">
        <v>136</v>
      </c>
      <c r="E139" s="42"/>
      <c r="F139" s="220" t="s">
        <v>1015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136</v>
      </c>
      <c r="AU139" s="19" t="s">
        <v>82</v>
      </c>
    </row>
    <row r="140" s="2" customFormat="1">
      <c r="A140" s="40"/>
      <c r="B140" s="41"/>
      <c r="C140" s="42"/>
      <c r="D140" s="224" t="s">
        <v>138</v>
      </c>
      <c r="E140" s="42"/>
      <c r="F140" s="225" t="s">
        <v>1016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82</v>
      </c>
    </row>
    <row r="141" s="2" customFormat="1" ht="37.8" customHeight="1">
      <c r="A141" s="40"/>
      <c r="B141" s="41"/>
      <c r="C141" s="206" t="s">
        <v>267</v>
      </c>
      <c r="D141" s="206" t="s">
        <v>129</v>
      </c>
      <c r="E141" s="207" t="s">
        <v>1017</v>
      </c>
      <c r="F141" s="208" t="s">
        <v>1018</v>
      </c>
      <c r="G141" s="209" t="s">
        <v>345</v>
      </c>
      <c r="H141" s="210">
        <v>30</v>
      </c>
      <c r="I141" s="211"/>
      <c r="J141" s="212">
        <f>ROUND(I141*H141,2)</f>
        <v>0</v>
      </c>
      <c r="K141" s="208" t="s">
        <v>133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229</v>
      </c>
      <c r="AT141" s="217" t="s">
        <v>129</v>
      </c>
      <c r="AU141" s="217" t="s">
        <v>82</v>
      </c>
      <c r="AY141" s="19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229</v>
      </c>
      <c r="BM141" s="217" t="s">
        <v>1019</v>
      </c>
    </row>
    <row r="142" s="2" customFormat="1">
      <c r="A142" s="40"/>
      <c r="B142" s="41"/>
      <c r="C142" s="42"/>
      <c r="D142" s="219" t="s">
        <v>136</v>
      </c>
      <c r="E142" s="42"/>
      <c r="F142" s="220" t="s">
        <v>1020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136</v>
      </c>
      <c r="AU142" s="19" t="s">
        <v>82</v>
      </c>
    </row>
    <row r="143" s="2" customFormat="1">
      <c r="A143" s="40"/>
      <c r="B143" s="41"/>
      <c r="C143" s="42"/>
      <c r="D143" s="224" t="s">
        <v>138</v>
      </c>
      <c r="E143" s="42"/>
      <c r="F143" s="225" t="s">
        <v>1021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82</v>
      </c>
    </row>
    <row r="144" s="13" customFormat="1">
      <c r="A144" s="13"/>
      <c r="B144" s="226"/>
      <c r="C144" s="227"/>
      <c r="D144" s="219" t="s">
        <v>164</v>
      </c>
      <c r="E144" s="228" t="s">
        <v>19</v>
      </c>
      <c r="F144" s="229" t="s">
        <v>355</v>
      </c>
      <c r="G144" s="227"/>
      <c r="H144" s="230">
        <v>30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164</v>
      </c>
      <c r="AU144" s="236" t="s">
        <v>82</v>
      </c>
      <c r="AV144" s="13" t="s">
        <v>82</v>
      </c>
      <c r="AW144" s="13" t="s">
        <v>33</v>
      </c>
      <c r="AX144" s="13" t="s">
        <v>80</v>
      </c>
      <c r="AY144" s="236" t="s">
        <v>126</v>
      </c>
    </row>
    <row r="145" s="2" customFormat="1" ht="24.15" customHeight="1">
      <c r="A145" s="40"/>
      <c r="B145" s="41"/>
      <c r="C145" s="258" t="s">
        <v>281</v>
      </c>
      <c r="D145" s="258" t="s">
        <v>296</v>
      </c>
      <c r="E145" s="259" t="s">
        <v>1022</v>
      </c>
      <c r="F145" s="260" t="s">
        <v>1023</v>
      </c>
      <c r="G145" s="261" t="s">
        <v>345</v>
      </c>
      <c r="H145" s="262">
        <v>30</v>
      </c>
      <c r="I145" s="263"/>
      <c r="J145" s="264">
        <f>ROUND(I145*H145,2)</f>
        <v>0</v>
      </c>
      <c r="K145" s="260" t="s">
        <v>133</v>
      </c>
      <c r="L145" s="265"/>
      <c r="M145" s="266" t="s">
        <v>19</v>
      </c>
      <c r="N145" s="267" t="s">
        <v>43</v>
      </c>
      <c r="O145" s="86"/>
      <c r="P145" s="215">
        <f>O145*H145</f>
        <v>0</v>
      </c>
      <c r="Q145" s="215">
        <v>0.0025500000000000002</v>
      </c>
      <c r="R145" s="215">
        <f>Q145*H145</f>
        <v>0.076500000000000012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299</v>
      </c>
      <c r="AT145" s="217" t="s">
        <v>296</v>
      </c>
      <c r="AU145" s="217" t="s">
        <v>82</v>
      </c>
      <c r="AY145" s="19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229</v>
      </c>
      <c r="BM145" s="217" t="s">
        <v>1024</v>
      </c>
    </row>
    <row r="146" s="2" customFormat="1">
      <c r="A146" s="40"/>
      <c r="B146" s="41"/>
      <c r="C146" s="42"/>
      <c r="D146" s="219" t="s">
        <v>136</v>
      </c>
      <c r="E146" s="42"/>
      <c r="F146" s="220" t="s">
        <v>1023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136</v>
      </c>
      <c r="AU146" s="19" t="s">
        <v>82</v>
      </c>
    </row>
    <row r="147" s="2" customFormat="1" ht="24.15" customHeight="1">
      <c r="A147" s="40"/>
      <c r="B147" s="41"/>
      <c r="C147" s="206" t="s">
        <v>7</v>
      </c>
      <c r="D147" s="206" t="s">
        <v>129</v>
      </c>
      <c r="E147" s="207" t="s">
        <v>1025</v>
      </c>
      <c r="F147" s="208" t="s">
        <v>1026</v>
      </c>
      <c r="G147" s="209" t="s">
        <v>345</v>
      </c>
      <c r="H147" s="210">
        <v>1</v>
      </c>
      <c r="I147" s="211"/>
      <c r="J147" s="212">
        <f>ROUND(I147*H147,2)</f>
        <v>0</v>
      </c>
      <c r="K147" s="208" t="s">
        <v>133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229</v>
      </c>
      <c r="AT147" s="217" t="s">
        <v>129</v>
      </c>
      <c r="AU147" s="217" t="s">
        <v>82</v>
      </c>
      <c r="AY147" s="19" t="s">
        <v>126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229</v>
      </c>
      <c r="BM147" s="217" t="s">
        <v>1027</v>
      </c>
    </row>
    <row r="148" s="2" customFormat="1">
      <c r="A148" s="40"/>
      <c r="B148" s="41"/>
      <c r="C148" s="42"/>
      <c r="D148" s="219" t="s">
        <v>136</v>
      </c>
      <c r="E148" s="42"/>
      <c r="F148" s="220" t="s">
        <v>1028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136</v>
      </c>
      <c r="AU148" s="19" t="s">
        <v>82</v>
      </c>
    </row>
    <row r="149" s="2" customFormat="1">
      <c r="A149" s="40"/>
      <c r="B149" s="41"/>
      <c r="C149" s="42"/>
      <c r="D149" s="224" t="s">
        <v>138</v>
      </c>
      <c r="E149" s="42"/>
      <c r="F149" s="225" t="s">
        <v>1029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82</v>
      </c>
    </row>
    <row r="150" s="2" customFormat="1" ht="21.75" customHeight="1">
      <c r="A150" s="40"/>
      <c r="B150" s="41"/>
      <c r="C150" s="206" t="s">
        <v>295</v>
      </c>
      <c r="D150" s="206" t="s">
        <v>129</v>
      </c>
      <c r="E150" s="207" t="s">
        <v>1030</v>
      </c>
      <c r="F150" s="208" t="s">
        <v>1031</v>
      </c>
      <c r="G150" s="209" t="s">
        <v>806</v>
      </c>
      <c r="H150" s="210">
        <v>1</v>
      </c>
      <c r="I150" s="211"/>
      <c r="J150" s="212">
        <f>ROUND(I150*H150,2)</f>
        <v>0</v>
      </c>
      <c r="K150" s="208" t="s">
        <v>257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229</v>
      </c>
      <c r="AT150" s="217" t="s">
        <v>129</v>
      </c>
      <c r="AU150" s="217" t="s">
        <v>82</v>
      </c>
      <c r="AY150" s="19" t="s">
        <v>126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229</v>
      </c>
      <c r="BM150" s="217" t="s">
        <v>1032</v>
      </c>
    </row>
    <row r="151" s="2" customFormat="1">
      <c r="A151" s="40"/>
      <c r="B151" s="41"/>
      <c r="C151" s="42"/>
      <c r="D151" s="219" t="s">
        <v>136</v>
      </c>
      <c r="E151" s="42"/>
      <c r="F151" s="220" t="s">
        <v>1031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136</v>
      </c>
      <c r="AU151" s="19" t="s">
        <v>82</v>
      </c>
    </row>
    <row r="152" s="2" customFormat="1" ht="24.15" customHeight="1">
      <c r="A152" s="40"/>
      <c r="B152" s="41"/>
      <c r="C152" s="206" t="s">
        <v>302</v>
      </c>
      <c r="D152" s="206" t="s">
        <v>129</v>
      </c>
      <c r="E152" s="207" t="s">
        <v>1033</v>
      </c>
      <c r="F152" s="208" t="s">
        <v>1034</v>
      </c>
      <c r="G152" s="209" t="s">
        <v>324</v>
      </c>
      <c r="H152" s="268"/>
      <c r="I152" s="211"/>
      <c r="J152" s="212">
        <f>ROUND(I152*H152,2)</f>
        <v>0</v>
      </c>
      <c r="K152" s="208" t="s">
        <v>133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229</v>
      </c>
      <c r="AT152" s="217" t="s">
        <v>129</v>
      </c>
      <c r="AU152" s="217" t="s">
        <v>82</v>
      </c>
      <c r="AY152" s="19" t="s">
        <v>126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229</v>
      </c>
      <c r="BM152" s="217" t="s">
        <v>1035</v>
      </c>
    </row>
    <row r="153" s="2" customFormat="1">
      <c r="A153" s="40"/>
      <c r="B153" s="41"/>
      <c r="C153" s="42"/>
      <c r="D153" s="219" t="s">
        <v>136</v>
      </c>
      <c r="E153" s="42"/>
      <c r="F153" s="220" t="s">
        <v>1036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136</v>
      </c>
      <c r="AU153" s="19" t="s">
        <v>82</v>
      </c>
    </row>
    <row r="154" s="2" customFormat="1">
      <c r="A154" s="40"/>
      <c r="B154" s="41"/>
      <c r="C154" s="42"/>
      <c r="D154" s="224" t="s">
        <v>138</v>
      </c>
      <c r="E154" s="42"/>
      <c r="F154" s="225" t="s">
        <v>1037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82</v>
      </c>
    </row>
    <row r="155" s="12" customFormat="1" ht="22.8" customHeight="1">
      <c r="A155" s="12"/>
      <c r="B155" s="190"/>
      <c r="C155" s="191"/>
      <c r="D155" s="192" t="s">
        <v>71</v>
      </c>
      <c r="E155" s="204" t="s">
        <v>1038</v>
      </c>
      <c r="F155" s="204" t="s">
        <v>1039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SUM(P156:P160)</f>
        <v>0</v>
      </c>
      <c r="Q155" s="198"/>
      <c r="R155" s="199">
        <f>SUM(R156:R160)</f>
        <v>0</v>
      </c>
      <c r="S155" s="198"/>
      <c r="T155" s="200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82</v>
      </c>
      <c r="AT155" s="202" t="s">
        <v>71</v>
      </c>
      <c r="AU155" s="202" t="s">
        <v>80</v>
      </c>
      <c r="AY155" s="201" t="s">
        <v>126</v>
      </c>
      <c r="BK155" s="203">
        <f>SUM(BK156:BK160)</f>
        <v>0</v>
      </c>
    </row>
    <row r="156" s="2" customFormat="1" ht="16.5" customHeight="1">
      <c r="A156" s="40"/>
      <c r="B156" s="41"/>
      <c r="C156" s="206" t="s">
        <v>308</v>
      </c>
      <c r="D156" s="206" t="s">
        <v>129</v>
      </c>
      <c r="E156" s="207" t="s">
        <v>1040</v>
      </c>
      <c r="F156" s="208" t="s">
        <v>1041</v>
      </c>
      <c r="G156" s="209" t="s">
        <v>806</v>
      </c>
      <c r="H156" s="210">
        <v>1</v>
      </c>
      <c r="I156" s="211"/>
      <c r="J156" s="212">
        <f>ROUND(I156*H156,2)</f>
        <v>0</v>
      </c>
      <c r="K156" s="208" t="s">
        <v>257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229</v>
      </c>
      <c r="AT156" s="217" t="s">
        <v>129</v>
      </c>
      <c r="AU156" s="217" t="s">
        <v>82</v>
      </c>
      <c r="AY156" s="19" t="s">
        <v>126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229</v>
      </c>
      <c r="BM156" s="217" t="s">
        <v>1042</v>
      </c>
    </row>
    <row r="157" s="2" customFormat="1">
      <c r="A157" s="40"/>
      <c r="B157" s="41"/>
      <c r="C157" s="42"/>
      <c r="D157" s="219" t="s">
        <v>136</v>
      </c>
      <c r="E157" s="42"/>
      <c r="F157" s="220" t="s">
        <v>1041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136</v>
      </c>
      <c r="AU157" s="19" t="s">
        <v>82</v>
      </c>
    </row>
    <row r="158" s="2" customFormat="1" ht="24.15" customHeight="1">
      <c r="A158" s="40"/>
      <c r="B158" s="41"/>
      <c r="C158" s="206" t="s">
        <v>321</v>
      </c>
      <c r="D158" s="206" t="s">
        <v>129</v>
      </c>
      <c r="E158" s="207" t="s">
        <v>1043</v>
      </c>
      <c r="F158" s="208" t="s">
        <v>1044</v>
      </c>
      <c r="G158" s="209" t="s">
        <v>324</v>
      </c>
      <c r="H158" s="268"/>
      <c r="I158" s="211"/>
      <c r="J158" s="212">
        <f>ROUND(I158*H158,2)</f>
        <v>0</v>
      </c>
      <c r="K158" s="208" t="s">
        <v>133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229</v>
      </c>
      <c r="AT158" s="217" t="s">
        <v>129</v>
      </c>
      <c r="AU158" s="217" t="s">
        <v>82</v>
      </c>
      <c r="AY158" s="19" t="s">
        <v>126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229</v>
      </c>
      <c r="BM158" s="217" t="s">
        <v>1045</v>
      </c>
    </row>
    <row r="159" s="2" customFormat="1">
      <c r="A159" s="40"/>
      <c r="B159" s="41"/>
      <c r="C159" s="42"/>
      <c r="D159" s="219" t="s">
        <v>136</v>
      </c>
      <c r="E159" s="42"/>
      <c r="F159" s="220" t="s">
        <v>1046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136</v>
      </c>
      <c r="AU159" s="19" t="s">
        <v>82</v>
      </c>
    </row>
    <row r="160" s="2" customFormat="1">
      <c r="A160" s="40"/>
      <c r="B160" s="41"/>
      <c r="C160" s="42"/>
      <c r="D160" s="224" t="s">
        <v>138</v>
      </c>
      <c r="E160" s="42"/>
      <c r="F160" s="225" t="s">
        <v>1047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138</v>
      </c>
      <c r="AU160" s="19" t="s">
        <v>82</v>
      </c>
    </row>
    <row r="161" s="12" customFormat="1" ht="25.92" customHeight="1">
      <c r="A161" s="12"/>
      <c r="B161" s="190"/>
      <c r="C161" s="191"/>
      <c r="D161" s="192" t="s">
        <v>71</v>
      </c>
      <c r="E161" s="193" t="s">
        <v>296</v>
      </c>
      <c r="F161" s="193" t="s">
        <v>1048</v>
      </c>
      <c r="G161" s="191"/>
      <c r="H161" s="191"/>
      <c r="I161" s="194"/>
      <c r="J161" s="195">
        <f>BK161</f>
        <v>0</v>
      </c>
      <c r="K161" s="191"/>
      <c r="L161" s="196"/>
      <c r="M161" s="197"/>
      <c r="N161" s="198"/>
      <c r="O161" s="198"/>
      <c r="P161" s="199">
        <f>P162</f>
        <v>0</v>
      </c>
      <c r="Q161" s="198"/>
      <c r="R161" s="199">
        <f>R162</f>
        <v>0.028199999999999999</v>
      </c>
      <c r="S161" s="198"/>
      <c r="T161" s="200">
        <f>T162</f>
        <v>0.32100000000000001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147</v>
      </c>
      <c r="AT161" s="202" t="s">
        <v>71</v>
      </c>
      <c r="AU161" s="202" t="s">
        <v>72</v>
      </c>
      <c r="AY161" s="201" t="s">
        <v>126</v>
      </c>
      <c r="BK161" s="203">
        <f>BK162</f>
        <v>0</v>
      </c>
    </row>
    <row r="162" s="12" customFormat="1" ht="22.8" customHeight="1">
      <c r="A162" s="12"/>
      <c r="B162" s="190"/>
      <c r="C162" s="191"/>
      <c r="D162" s="192" t="s">
        <v>71</v>
      </c>
      <c r="E162" s="204" t="s">
        <v>1049</v>
      </c>
      <c r="F162" s="204" t="s">
        <v>1050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SUM(P163:P174)</f>
        <v>0</v>
      </c>
      <c r="Q162" s="198"/>
      <c r="R162" s="199">
        <f>SUM(R163:R174)</f>
        <v>0.028199999999999999</v>
      </c>
      <c r="S162" s="198"/>
      <c r="T162" s="200">
        <f>SUM(T163:T174)</f>
        <v>0.32100000000000001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147</v>
      </c>
      <c r="AT162" s="202" t="s">
        <v>71</v>
      </c>
      <c r="AU162" s="202" t="s">
        <v>80</v>
      </c>
      <c r="AY162" s="201" t="s">
        <v>126</v>
      </c>
      <c r="BK162" s="203">
        <f>SUM(BK163:BK174)</f>
        <v>0</v>
      </c>
    </row>
    <row r="163" s="2" customFormat="1" ht="24.15" customHeight="1">
      <c r="A163" s="40"/>
      <c r="B163" s="41"/>
      <c r="C163" s="206" t="s">
        <v>330</v>
      </c>
      <c r="D163" s="206" t="s">
        <v>129</v>
      </c>
      <c r="E163" s="207" t="s">
        <v>1051</v>
      </c>
      <c r="F163" s="208" t="s">
        <v>1052</v>
      </c>
      <c r="G163" s="209" t="s">
        <v>228</v>
      </c>
      <c r="H163" s="210">
        <v>60</v>
      </c>
      <c r="I163" s="211"/>
      <c r="J163" s="212">
        <f>ROUND(I163*H163,2)</f>
        <v>0</v>
      </c>
      <c r="K163" s="208" t="s">
        <v>133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0.00042000000000000002</v>
      </c>
      <c r="R163" s="215">
        <f>Q163*H163</f>
        <v>0.0252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541</v>
      </c>
      <c r="AT163" s="217" t="s">
        <v>129</v>
      </c>
      <c r="AU163" s="217" t="s">
        <v>82</v>
      </c>
      <c r="AY163" s="19" t="s">
        <v>126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541</v>
      </c>
      <c r="BM163" s="217" t="s">
        <v>1053</v>
      </c>
    </row>
    <row r="164" s="2" customFormat="1">
      <c r="A164" s="40"/>
      <c r="B164" s="41"/>
      <c r="C164" s="42"/>
      <c r="D164" s="219" t="s">
        <v>136</v>
      </c>
      <c r="E164" s="42"/>
      <c r="F164" s="220" t="s">
        <v>1054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136</v>
      </c>
      <c r="AU164" s="19" t="s">
        <v>82</v>
      </c>
    </row>
    <row r="165" s="2" customFormat="1">
      <c r="A165" s="40"/>
      <c r="B165" s="41"/>
      <c r="C165" s="42"/>
      <c r="D165" s="224" t="s">
        <v>138</v>
      </c>
      <c r="E165" s="42"/>
      <c r="F165" s="225" t="s">
        <v>1055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138</v>
      </c>
      <c r="AU165" s="19" t="s">
        <v>82</v>
      </c>
    </row>
    <row r="166" s="2" customFormat="1" ht="24.15" customHeight="1">
      <c r="A166" s="40"/>
      <c r="B166" s="41"/>
      <c r="C166" s="206" t="s">
        <v>336</v>
      </c>
      <c r="D166" s="206" t="s">
        <v>129</v>
      </c>
      <c r="E166" s="207" t="s">
        <v>1056</v>
      </c>
      <c r="F166" s="208" t="s">
        <v>1057</v>
      </c>
      <c r="G166" s="209" t="s">
        <v>345</v>
      </c>
      <c r="H166" s="210">
        <v>30</v>
      </c>
      <c r="I166" s="211"/>
      <c r="J166" s="212">
        <f>ROUND(I166*H166,2)</f>
        <v>0</v>
      </c>
      <c r="K166" s="208" t="s">
        <v>133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0.00069999999999999999</v>
      </c>
      <c r="T166" s="216">
        <f>S166*H166</f>
        <v>0.021000000000000001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541</v>
      </c>
      <c r="AT166" s="217" t="s">
        <v>129</v>
      </c>
      <c r="AU166" s="217" t="s">
        <v>82</v>
      </c>
      <c r="AY166" s="19" t="s">
        <v>126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541</v>
      </c>
      <c r="BM166" s="217" t="s">
        <v>1058</v>
      </c>
    </row>
    <row r="167" s="2" customFormat="1">
      <c r="A167" s="40"/>
      <c r="B167" s="41"/>
      <c r="C167" s="42"/>
      <c r="D167" s="219" t="s">
        <v>136</v>
      </c>
      <c r="E167" s="42"/>
      <c r="F167" s="220" t="s">
        <v>1059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136</v>
      </c>
      <c r="AU167" s="19" t="s">
        <v>82</v>
      </c>
    </row>
    <row r="168" s="2" customFormat="1">
      <c r="A168" s="40"/>
      <c r="B168" s="41"/>
      <c r="C168" s="42"/>
      <c r="D168" s="224" t="s">
        <v>138</v>
      </c>
      <c r="E168" s="42"/>
      <c r="F168" s="225" t="s">
        <v>1060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138</v>
      </c>
      <c r="AU168" s="19" t="s">
        <v>82</v>
      </c>
    </row>
    <row r="169" s="2" customFormat="1" ht="24.15" customHeight="1">
      <c r="A169" s="40"/>
      <c r="B169" s="41"/>
      <c r="C169" s="206" t="s">
        <v>342</v>
      </c>
      <c r="D169" s="206" t="s">
        <v>129</v>
      </c>
      <c r="E169" s="207" t="s">
        <v>1061</v>
      </c>
      <c r="F169" s="208" t="s">
        <v>1062</v>
      </c>
      <c r="G169" s="209" t="s">
        <v>228</v>
      </c>
      <c r="H169" s="210">
        <v>60</v>
      </c>
      <c r="I169" s="211"/>
      <c r="J169" s="212">
        <f>ROUND(I169*H169,2)</f>
        <v>0</v>
      </c>
      <c r="K169" s="208" t="s">
        <v>133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5.0000000000000002E-05</v>
      </c>
      <c r="R169" s="215">
        <f>Q169*H169</f>
        <v>0.0030000000000000001</v>
      </c>
      <c r="S169" s="215">
        <v>0.0050000000000000001</v>
      </c>
      <c r="T169" s="216">
        <f>S169*H169</f>
        <v>0.29999999999999999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541</v>
      </c>
      <c r="AT169" s="217" t="s">
        <v>129</v>
      </c>
      <c r="AU169" s="217" t="s">
        <v>82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541</v>
      </c>
      <c r="BM169" s="217" t="s">
        <v>1063</v>
      </c>
    </row>
    <row r="170" s="2" customFormat="1">
      <c r="A170" s="40"/>
      <c r="B170" s="41"/>
      <c r="C170" s="42"/>
      <c r="D170" s="219" t="s">
        <v>136</v>
      </c>
      <c r="E170" s="42"/>
      <c r="F170" s="220" t="s">
        <v>1064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136</v>
      </c>
      <c r="AU170" s="19" t="s">
        <v>82</v>
      </c>
    </row>
    <row r="171" s="2" customFormat="1">
      <c r="A171" s="40"/>
      <c r="B171" s="41"/>
      <c r="C171" s="42"/>
      <c r="D171" s="224" t="s">
        <v>138</v>
      </c>
      <c r="E171" s="42"/>
      <c r="F171" s="225" t="s">
        <v>1065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138</v>
      </c>
      <c r="AU171" s="19" t="s">
        <v>82</v>
      </c>
    </row>
    <row r="172" s="2" customFormat="1" ht="24.15" customHeight="1">
      <c r="A172" s="40"/>
      <c r="B172" s="41"/>
      <c r="C172" s="206" t="s">
        <v>349</v>
      </c>
      <c r="D172" s="206" t="s">
        <v>129</v>
      </c>
      <c r="E172" s="207" t="s">
        <v>1066</v>
      </c>
      <c r="F172" s="208" t="s">
        <v>1067</v>
      </c>
      <c r="G172" s="209" t="s">
        <v>186</v>
      </c>
      <c r="H172" s="210">
        <v>0.028000000000000001</v>
      </c>
      <c r="I172" s="211"/>
      <c r="J172" s="212">
        <f>ROUND(I172*H172,2)</f>
        <v>0</v>
      </c>
      <c r="K172" s="208" t="s">
        <v>133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541</v>
      </c>
      <c r="AT172" s="217" t="s">
        <v>129</v>
      </c>
      <c r="AU172" s="217" t="s">
        <v>82</v>
      </c>
      <c r="AY172" s="19" t="s">
        <v>126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541</v>
      </c>
      <c r="BM172" s="217" t="s">
        <v>1068</v>
      </c>
    </row>
    <row r="173" s="2" customFormat="1">
      <c r="A173" s="40"/>
      <c r="B173" s="41"/>
      <c r="C173" s="42"/>
      <c r="D173" s="219" t="s">
        <v>136</v>
      </c>
      <c r="E173" s="42"/>
      <c r="F173" s="220" t="s">
        <v>1069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136</v>
      </c>
      <c r="AU173" s="19" t="s">
        <v>82</v>
      </c>
    </row>
    <row r="174" s="2" customFormat="1">
      <c r="A174" s="40"/>
      <c r="B174" s="41"/>
      <c r="C174" s="42"/>
      <c r="D174" s="224" t="s">
        <v>138</v>
      </c>
      <c r="E174" s="42"/>
      <c r="F174" s="225" t="s">
        <v>1070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82</v>
      </c>
    </row>
    <row r="175" s="12" customFormat="1" ht="25.92" customHeight="1">
      <c r="A175" s="12"/>
      <c r="B175" s="190"/>
      <c r="C175" s="191"/>
      <c r="D175" s="192" t="s">
        <v>71</v>
      </c>
      <c r="E175" s="193" t="s">
        <v>918</v>
      </c>
      <c r="F175" s="193" t="s">
        <v>919</v>
      </c>
      <c r="G175" s="191"/>
      <c r="H175" s="191"/>
      <c r="I175" s="194"/>
      <c r="J175" s="195">
        <f>BK175</f>
        <v>0</v>
      </c>
      <c r="K175" s="191"/>
      <c r="L175" s="196"/>
      <c r="M175" s="197"/>
      <c r="N175" s="198"/>
      <c r="O175" s="198"/>
      <c r="P175" s="199">
        <f>SUM(P176:P185)</f>
        <v>0</v>
      </c>
      <c r="Q175" s="198"/>
      <c r="R175" s="199">
        <f>SUM(R176:R185)</f>
        <v>0</v>
      </c>
      <c r="S175" s="198"/>
      <c r="T175" s="200">
        <f>SUM(T176:T185)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134</v>
      </c>
      <c r="AT175" s="202" t="s">
        <v>71</v>
      </c>
      <c r="AU175" s="202" t="s">
        <v>72</v>
      </c>
      <c r="AY175" s="201" t="s">
        <v>126</v>
      </c>
      <c r="BK175" s="203">
        <f>SUM(BK176:BK185)</f>
        <v>0</v>
      </c>
    </row>
    <row r="176" s="2" customFormat="1" ht="16.5" customHeight="1">
      <c r="A176" s="40"/>
      <c r="B176" s="41"/>
      <c r="C176" s="206" t="s">
        <v>355</v>
      </c>
      <c r="D176" s="206" t="s">
        <v>129</v>
      </c>
      <c r="E176" s="207" t="s">
        <v>1071</v>
      </c>
      <c r="F176" s="208" t="s">
        <v>1072</v>
      </c>
      <c r="G176" s="209" t="s">
        <v>922</v>
      </c>
      <c r="H176" s="210">
        <v>50</v>
      </c>
      <c r="I176" s="211"/>
      <c r="J176" s="212">
        <f>ROUND(I176*H176,2)</f>
        <v>0</v>
      </c>
      <c r="K176" s="208" t="s">
        <v>133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923</v>
      </c>
      <c r="AT176" s="217" t="s">
        <v>129</v>
      </c>
      <c r="AU176" s="217" t="s">
        <v>80</v>
      </c>
      <c r="AY176" s="19" t="s">
        <v>126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923</v>
      </c>
      <c r="BM176" s="217" t="s">
        <v>1073</v>
      </c>
    </row>
    <row r="177" s="2" customFormat="1">
      <c r="A177" s="40"/>
      <c r="B177" s="41"/>
      <c r="C177" s="42"/>
      <c r="D177" s="219" t="s">
        <v>136</v>
      </c>
      <c r="E177" s="42"/>
      <c r="F177" s="220" t="s">
        <v>1074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136</v>
      </c>
      <c r="AU177" s="19" t="s">
        <v>80</v>
      </c>
    </row>
    <row r="178" s="2" customFormat="1">
      <c r="A178" s="40"/>
      <c r="B178" s="41"/>
      <c r="C178" s="42"/>
      <c r="D178" s="224" t="s">
        <v>138</v>
      </c>
      <c r="E178" s="42"/>
      <c r="F178" s="225" t="s">
        <v>1075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138</v>
      </c>
      <c r="AU178" s="19" t="s">
        <v>80</v>
      </c>
    </row>
    <row r="179" s="15" customFormat="1">
      <c r="A179" s="15"/>
      <c r="B179" s="248"/>
      <c r="C179" s="249"/>
      <c r="D179" s="219" t="s">
        <v>164</v>
      </c>
      <c r="E179" s="250" t="s">
        <v>19</v>
      </c>
      <c r="F179" s="251" t="s">
        <v>1076</v>
      </c>
      <c r="G179" s="249"/>
      <c r="H179" s="250" t="s">
        <v>19</v>
      </c>
      <c r="I179" s="252"/>
      <c r="J179" s="249"/>
      <c r="K179" s="249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164</v>
      </c>
      <c r="AU179" s="257" t="s">
        <v>80</v>
      </c>
      <c r="AV179" s="15" t="s">
        <v>80</v>
      </c>
      <c r="AW179" s="15" t="s">
        <v>33</v>
      </c>
      <c r="AX179" s="15" t="s">
        <v>72</v>
      </c>
      <c r="AY179" s="257" t="s">
        <v>126</v>
      </c>
    </row>
    <row r="180" s="13" customFormat="1">
      <c r="A180" s="13"/>
      <c r="B180" s="226"/>
      <c r="C180" s="227"/>
      <c r="D180" s="219" t="s">
        <v>164</v>
      </c>
      <c r="E180" s="228" t="s">
        <v>19</v>
      </c>
      <c r="F180" s="229" t="s">
        <v>459</v>
      </c>
      <c r="G180" s="227"/>
      <c r="H180" s="230">
        <v>50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164</v>
      </c>
      <c r="AU180" s="236" t="s">
        <v>80</v>
      </c>
      <c r="AV180" s="13" t="s">
        <v>82</v>
      </c>
      <c r="AW180" s="13" t="s">
        <v>33</v>
      </c>
      <c r="AX180" s="13" t="s">
        <v>80</v>
      </c>
      <c r="AY180" s="236" t="s">
        <v>126</v>
      </c>
    </row>
    <row r="181" s="2" customFormat="1" ht="21.75" customHeight="1">
      <c r="A181" s="40"/>
      <c r="B181" s="41"/>
      <c r="C181" s="206" t="s">
        <v>359</v>
      </c>
      <c r="D181" s="206" t="s">
        <v>129</v>
      </c>
      <c r="E181" s="207" t="s">
        <v>928</v>
      </c>
      <c r="F181" s="208" t="s">
        <v>929</v>
      </c>
      <c r="G181" s="209" t="s">
        <v>922</v>
      </c>
      <c r="H181" s="210">
        <v>16</v>
      </c>
      <c r="I181" s="211"/>
      <c r="J181" s="212">
        <f>ROUND(I181*H181,2)</f>
        <v>0</v>
      </c>
      <c r="K181" s="208" t="s">
        <v>133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923</v>
      </c>
      <c r="AT181" s="217" t="s">
        <v>129</v>
      </c>
      <c r="AU181" s="217" t="s">
        <v>80</v>
      </c>
      <c r="AY181" s="19" t="s">
        <v>126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923</v>
      </c>
      <c r="BM181" s="217" t="s">
        <v>1077</v>
      </c>
    </row>
    <row r="182" s="2" customFormat="1">
      <c r="A182" s="40"/>
      <c r="B182" s="41"/>
      <c r="C182" s="42"/>
      <c r="D182" s="219" t="s">
        <v>136</v>
      </c>
      <c r="E182" s="42"/>
      <c r="F182" s="220" t="s">
        <v>931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136</v>
      </c>
      <c r="AU182" s="19" t="s">
        <v>80</v>
      </c>
    </row>
    <row r="183" s="2" customFormat="1">
      <c r="A183" s="40"/>
      <c r="B183" s="41"/>
      <c r="C183" s="42"/>
      <c r="D183" s="224" t="s">
        <v>138</v>
      </c>
      <c r="E183" s="42"/>
      <c r="F183" s="225" t="s">
        <v>932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138</v>
      </c>
      <c r="AU183" s="19" t="s">
        <v>80</v>
      </c>
    </row>
    <row r="184" s="15" customFormat="1">
      <c r="A184" s="15"/>
      <c r="B184" s="248"/>
      <c r="C184" s="249"/>
      <c r="D184" s="219" t="s">
        <v>164</v>
      </c>
      <c r="E184" s="250" t="s">
        <v>19</v>
      </c>
      <c r="F184" s="251" t="s">
        <v>933</v>
      </c>
      <c r="G184" s="249"/>
      <c r="H184" s="250" t="s">
        <v>19</v>
      </c>
      <c r="I184" s="252"/>
      <c r="J184" s="249"/>
      <c r="K184" s="249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164</v>
      </c>
      <c r="AU184" s="257" t="s">
        <v>80</v>
      </c>
      <c r="AV184" s="15" t="s">
        <v>80</v>
      </c>
      <c r="AW184" s="15" t="s">
        <v>33</v>
      </c>
      <c r="AX184" s="15" t="s">
        <v>72</v>
      </c>
      <c r="AY184" s="257" t="s">
        <v>126</v>
      </c>
    </row>
    <row r="185" s="13" customFormat="1">
      <c r="A185" s="13"/>
      <c r="B185" s="226"/>
      <c r="C185" s="227"/>
      <c r="D185" s="219" t="s">
        <v>164</v>
      </c>
      <c r="E185" s="228" t="s">
        <v>19</v>
      </c>
      <c r="F185" s="229" t="s">
        <v>229</v>
      </c>
      <c r="G185" s="227"/>
      <c r="H185" s="230">
        <v>16</v>
      </c>
      <c r="I185" s="231"/>
      <c r="J185" s="227"/>
      <c r="K185" s="227"/>
      <c r="L185" s="232"/>
      <c r="M185" s="272"/>
      <c r="N185" s="273"/>
      <c r="O185" s="273"/>
      <c r="P185" s="273"/>
      <c r="Q185" s="273"/>
      <c r="R185" s="273"/>
      <c r="S185" s="273"/>
      <c r="T185" s="27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164</v>
      </c>
      <c r="AU185" s="236" t="s">
        <v>80</v>
      </c>
      <c r="AV185" s="13" t="s">
        <v>82</v>
      </c>
      <c r="AW185" s="13" t="s">
        <v>33</v>
      </c>
      <c r="AX185" s="13" t="s">
        <v>80</v>
      </c>
      <c r="AY185" s="236" t="s">
        <v>126</v>
      </c>
    </row>
    <row r="186" s="2" customFormat="1" ht="6.96" customHeight="1">
      <c r="A186" s="40"/>
      <c r="B186" s="61"/>
      <c r="C186" s="62"/>
      <c r="D186" s="62"/>
      <c r="E186" s="62"/>
      <c r="F186" s="62"/>
      <c r="G186" s="62"/>
      <c r="H186" s="62"/>
      <c r="I186" s="62"/>
      <c r="J186" s="62"/>
      <c r="K186" s="62"/>
      <c r="L186" s="46"/>
      <c r="M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</row>
  </sheetData>
  <sheetProtection sheet="1" autoFilter="0" formatColumns="0" formatRows="0" objects="1" scenarios="1" spinCount="100000" saltValue="KkMJB1Uq+XCmoTaA1KYfe3zXLWoTxe5y/3QaBGJWt3gQVnEP4bB+p7OyrURXo4oUIXxt/SGk0x0K/XbKPjHWcQ==" hashValue="szad1aH8/L8CU9T9nKQLCXOGxsodlpO6Iah7WEYY0A6qf3hNw8m0tcLrxG94tk7ouso0ZbDOHoOG89rZWTYRWA==" algorithmName="SHA-512" password="CC35"/>
  <autoFilter ref="C84:K18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6_01/741112061"/>
    <hyperlink ref="F97" r:id="rId2" display="https://podminky.urs.cz/item/CS_URS_2026_01/741122015"/>
    <hyperlink ref="F104" r:id="rId3" display="https://podminky.urs.cz/item/CS_URS_2026_01/741122016"/>
    <hyperlink ref="F111" r:id="rId4" display="https://podminky.urs.cz/item/CS_URS_2026_01/741130004"/>
    <hyperlink ref="F114" r:id="rId5" display="https://podminky.urs.cz/item/CS_URS_2026_01/741310231"/>
    <hyperlink ref="F123" r:id="rId6" display="https://podminky.urs.cz/item/CS_URS_2026_01/741311815"/>
    <hyperlink ref="F126" r:id="rId7" display="https://podminky.urs.cz/item/CS_URS_2026_01/741313041"/>
    <hyperlink ref="F134" r:id="rId8" display="https://podminky.urs.cz/item/CS_URS_2026_01/741371821"/>
    <hyperlink ref="F137" r:id="rId9" display="https://podminky.urs.cz/item/CS_URS_2026_01/741371853"/>
    <hyperlink ref="F140" r:id="rId10" display="https://podminky.urs.cz/item/CS_URS_2026_01/741371863"/>
    <hyperlink ref="F143" r:id="rId11" display="https://podminky.urs.cz/item/CS_URS_2026_01/741372112"/>
    <hyperlink ref="F149" r:id="rId12" display="https://podminky.urs.cz/item/CS_URS_2026_01/741810002"/>
    <hyperlink ref="F154" r:id="rId13" display="https://podminky.urs.cz/item/CS_URS_2026_01/998741312"/>
    <hyperlink ref="F160" r:id="rId14" display="https://podminky.urs.cz/item/CS_URS_2026_01/998742312"/>
    <hyperlink ref="F165" r:id="rId15" display="https://podminky.urs.cz/item/CS_URS_2026_01/460941221"/>
    <hyperlink ref="F168" r:id="rId16" display="https://podminky.urs.cz/item/CS_URS_2026_01/468094141"/>
    <hyperlink ref="F171" r:id="rId17" display="https://podminky.urs.cz/item/CS_URS_2026_01/468111312"/>
    <hyperlink ref="F174" r:id="rId18" display="https://podminky.urs.cz/item/CS_URS_2026_01/469981111"/>
    <hyperlink ref="F178" r:id="rId19" display="https://podminky.urs.cz/item/CS_URS_2026_01/HZS2232"/>
    <hyperlink ref="F183" r:id="rId20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Dopravní podnik Karlovy Vary,Sportovní 656/1 - úpravy povrchů na chodbách,schodištích a denní místnosti admin.přístavby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1078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ROUND((SUM(BE85:BE111)),  2)</f>
        <v>0</v>
      </c>
      <c r="G33" s="40"/>
      <c r="H33" s="40"/>
      <c r="I33" s="150">
        <v>0.20999999999999999</v>
      </c>
      <c r="J33" s="149">
        <f>ROUND(((SUM(BE85:BE111))*I33),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ROUND((SUM(BF85:BF111)),  2)</f>
        <v>0</v>
      </c>
      <c r="G34" s="40"/>
      <c r="H34" s="40"/>
      <c r="I34" s="150">
        <v>0.12</v>
      </c>
      <c r="J34" s="149">
        <f>ROUND(((SUM(BF85:BF111))*I34),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Dopravní podnik Karlovy Vary,Sportovní 656/1 - úpravy povrchů na chodbách,schodištích a denní místnosti admin.přístavby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656/1, Karlovy Vary</v>
      </c>
      <c r="G52" s="42"/>
      <c r="H52" s="42"/>
      <c r="I52" s="34" t="s">
        <v>23</v>
      </c>
      <c r="J52" s="74" t="str">
        <f>IF(J12="","",J12)</f>
        <v>25. 1. 2026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Karlovy Vary, a.s.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1079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1081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1082</v>
      </c>
      <c r="E63" s="176"/>
      <c r="F63" s="176"/>
      <c r="G63" s="176"/>
      <c r="H63" s="176"/>
      <c r="I63" s="176"/>
      <c r="J63" s="177">
        <f>J98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1083</v>
      </c>
      <c r="E64" s="176"/>
      <c r="F64" s="176"/>
      <c r="G64" s="176"/>
      <c r="H64" s="176"/>
      <c r="I64" s="176"/>
      <c r="J64" s="177">
        <f>J102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1084</v>
      </c>
      <c r="E65" s="176"/>
      <c r="F65" s="176"/>
      <c r="G65" s="176"/>
      <c r="H65" s="176"/>
      <c r="I65" s="176"/>
      <c r="J65" s="177">
        <f>J106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Dopravní podnik Karlovy Vary,Sportovní 656/1 - úpravy povrchů na chodbách,schodištích a denní místnosti admin.přístavby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04 - Vedlejší a ostatní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Sportovní 656/1, Karlovy Vary</v>
      </c>
      <c r="G79" s="42"/>
      <c r="H79" s="42"/>
      <c r="I79" s="34" t="s">
        <v>23</v>
      </c>
      <c r="J79" s="74" t="str">
        <f>IF(J12="","",J12)</f>
        <v>25. 1. 2026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Dopravní podnik Karlovy Vary, a.s.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Bc. Martin Frous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112</v>
      </c>
      <c r="D84" s="182" t="s">
        <v>57</v>
      </c>
      <c r="E84" s="182" t="s">
        <v>53</v>
      </c>
      <c r="F84" s="182" t="s">
        <v>54</v>
      </c>
      <c r="G84" s="182" t="s">
        <v>113</v>
      </c>
      <c r="H84" s="182" t="s">
        <v>114</v>
      </c>
      <c r="I84" s="182" t="s">
        <v>115</v>
      </c>
      <c r="J84" s="182" t="s">
        <v>97</v>
      </c>
      <c r="K84" s="183" t="s">
        <v>116</v>
      </c>
      <c r="L84" s="184"/>
      <c r="M84" s="94" t="s">
        <v>19</v>
      </c>
      <c r="N84" s="95" t="s">
        <v>42</v>
      </c>
      <c r="O84" s="95" t="s">
        <v>117</v>
      </c>
      <c r="P84" s="95" t="s">
        <v>118</v>
      </c>
      <c r="Q84" s="95" t="s">
        <v>119</v>
      </c>
      <c r="R84" s="95" t="s">
        <v>120</v>
      </c>
      <c r="S84" s="95" t="s">
        <v>121</v>
      </c>
      <c r="T84" s="96" t="s">
        <v>122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98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1085</v>
      </c>
      <c r="F86" s="193" t="s">
        <v>1086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P87+P91+P98+P102+P106</f>
        <v>0</v>
      </c>
      <c r="Q86" s="198"/>
      <c r="R86" s="199">
        <f>R87+R91+R98+R102+R106</f>
        <v>0</v>
      </c>
      <c r="S86" s="198"/>
      <c r="T86" s="200">
        <f>T87+T91+T98+T102+T106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158</v>
      </c>
      <c r="AT86" s="202" t="s">
        <v>71</v>
      </c>
      <c r="AU86" s="202" t="s">
        <v>72</v>
      </c>
      <c r="AY86" s="201" t="s">
        <v>126</v>
      </c>
      <c r="BK86" s="203">
        <f>BK87+BK91+BK98+BK102+BK106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1087</v>
      </c>
      <c r="F87" s="204" t="s">
        <v>1088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SUM(P88:P90)</f>
        <v>0</v>
      </c>
      <c r="Q87" s="198"/>
      <c r="R87" s="199">
        <f>SUM(R88:R90)</f>
        <v>0</v>
      </c>
      <c r="S87" s="198"/>
      <c r="T87" s="200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158</v>
      </c>
      <c r="AT87" s="202" t="s">
        <v>71</v>
      </c>
      <c r="AU87" s="202" t="s">
        <v>80</v>
      </c>
      <c r="AY87" s="201" t="s">
        <v>126</v>
      </c>
      <c r="BK87" s="203">
        <f>SUM(BK88:BK90)</f>
        <v>0</v>
      </c>
    </row>
    <row r="88" s="2" customFormat="1" ht="16.5" customHeight="1">
      <c r="A88" s="40"/>
      <c r="B88" s="41"/>
      <c r="C88" s="206" t="s">
        <v>80</v>
      </c>
      <c r="D88" s="206" t="s">
        <v>129</v>
      </c>
      <c r="E88" s="207" t="s">
        <v>1089</v>
      </c>
      <c r="F88" s="208" t="s">
        <v>1090</v>
      </c>
      <c r="G88" s="209" t="s">
        <v>1091</v>
      </c>
      <c r="H88" s="210">
        <v>1</v>
      </c>
      <c r="I88" s="211"/>
      <c r="J88" s="212">
        <f>ROUND(I88*H88,2)</f>
        <v>0</v>
      </c>
      <c r="K88" s="208" t="s">
        <v>133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1092</v>
      </c>
      <c r="AT88" s="217" t="s">
        <v>129</v>
      </c>
      <c r="AU88" s="217" t="s">
        <v>82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1092</v>
      </c>
      <c r="BM88" s="217" t="s">
        <v>1093</v>
      </c>
    </row>
    <row r="89" s="2" customFormat="1">
      <c r="A89" s="40"/>
      <c r="B89" s="41"/>
      <c r="C89" s="42"/>
      <c r="D89" s="219" t="s">
        <v>136</v>
      </c>
      <c r="E89" s="42"/>
      <c r="F89" s="220" t="s">
        <v>1090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136</v>
      </c>
      <c r="AU89" s="19" t="s">
        <v>82</v>
      </c>
    </row>
    <row r="90" s="2" customFormat="1">
      <c r="A90" s="40"/>
      <c r="B90" s="41"/>
      <c r="C90" s="42"/>
      <c r="D90" s="224" t="s">
        <v>138</v>
      </c>
      <c r="E90" s="42"/>
      <c r="F90" s="225" t="s">
        <v>1094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138</v>
      </c>
      <c r="AU90" s="19" t="s">
        <v>82</v>
      </c>
    </row>
    <row r="91" s="12" customFormat="1" ht="22.8" customHeight="1">
      <c r="A91" s="12"/>
      <c r="B91" s="190"/>
      <c r="C91" s="191"/>
      <c r="D91" s="192" t="s">
        <v>71</v>
      </c>
      <c r="E91" s="204" t="s">
        <v>1095</v>
      </c>
      <c r="F91" s="204" t="s">
        <v>1096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SUM(P92:P97)</f>
        <v>0</v>
      </c>
      <c r="Q91" s="198"/>
      <c r="R91" s="199">
        <f>SUM(R92:R97)</f>
        <v>0</v>
      </c>
      <c r="S91" s="198"/>
      <c r="T91" s="200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158</v>
      </c>
      <c r="AT91" s="202" t="s">
        <v>71</v>
      </c>
      <c r="AU91" s="202" t="s">
        <v>80</v>
      </c>
      <c r="AY91" s="201" t="s">
        <v>126</v>
      </c>
      <c r="BK91" s="203">
        <f>SUM(BK92:BK97)</f>
        <v>0</v>
      </c>
    </row>
    <row r="92" s="2" customFormat="1" ht="16.5" customHeight="1">
      <c r="A92" s="40"/>
      <c r="B92" s="41"/>
      <c r="C92" s="206" t="s">
        <v>82</v>
      </c>
      <c r="D92" s="206" t="s">
        <v>129</v>
      </c>
      <c r="E92" s="207" t="s">
        <v>1097</v>
      </c>
      <c r="F92" s="208" t="s">
        <v>1098</v>
      </c>
      <c r="G92" s="209" t="s">
        <v>1091</v>
      </c>
      <c r="H92" s="210">
        <v>1</v>
      </c>
      <c r="I92" s="211"/>
      <c r="J92" s="212">
        <f>ROUND(I92*H92,2)</f>
        <v>0</v>
      </c>
      <c r="K92" s="208" t="s">
        <v>133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1092</v>
      </c>
      <c r="AT92" s="217" t="s">
        <v>129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1092</v>
      </c>
      <c r="BM92" s="217" t="s">
        <v>1099</v>
      </c>
    </row>
    <row r="93" s="2" customFormat="1">
      <c r="A93" s="40"/>
      <c r="B93" s="41"/>
      <c r="C93" s="42"/>
      <c r="D93" s="219" t="s">
        <v>136</v>
      </c>
      <c r="E93" s="42"/>
      <c r="F93" s="220" t="s">
        <v>1098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82</v>
      </c>
    </row>
    <row r="94" s="2" customFormat="1">
      <c r="A94" s="40"/>
      <c r="B94" s="41"/>
      <c r="C94" s="42"/>
      <c r="D94" s="224" t="s">
        <v>138</v>
      </c>
      <c r="E94" s="42"/>
      <c r="F94" s="225" t="s">
        <v>1100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 ht="16.5" customHeight="1">
      <c r="A95" s="40"/>
      <c r="B95" s="41"/>
      <c r="C95" s="206" t="s">
        <v>147</v>
      </c>
      <c r="D95" s="206" t="s">
        <v>129</v>
      </c>
      <c r="E95" s="207" t="s">
        <v>1101</v>
      </c>
      <c r="F95" s="208" t="s">
        <v>1102</v>
      </c>
      <c r="G95" s="209" t="s">
        <v>1091</v>
      </c>
      <c r="H95" s="210">
        <v>1</v>
      </c>
      <c r="I95" s="211"/>
      <c r="J95" s="212">
        <f>ROUND(I95*H95,2)</f>
        <v>0</v>
      </c>
      <c r="K95" s="208" t="s">
        <v>133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1092</v>
      </c>
      <c r="AT95" s="217" t="s">
        <v>129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1092</v>
      </c>
      <c r="BM95" s="217" t="s">
        <v>1103</v>
      </c>
    </row>
    <row r="96" s="2" customFormat="1">
      <c r="A96" s="40"/>
      <c r="B96" s="41"/>
      <c r="C96" s="42"/>
      <c r="D96" s="219" t="s">
        <v>136</v>
      </c>
      <c r="E96" s="42"/>
      <c r="F96" s="220" t="s">
        <v>1102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>
      <c r="A97" s="40"/>
      <c r="B97" s="41"/>
      <c r="C97" s="42"/>
      <c r="D97" s="224" t="s">
        <v>138</v>
      </c>
      <c r="E97" s="42"/>
      <c r="F97" s="225" t="s">
        <v>1104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12" customFormat="1" ht="22.8" customHeight="1">
      <c r="A98" s="12"/>
      <c r="B98" s="190"/>
      <c r="C98" s="191"/>
      <c r="D98" s="192" t="s">
        <v>71</v>
      </c>
      <c r="E98" s="204" t="s">
        <v>1105</v>
      </c>
      <c r="F98" s="204" t="s">
        <v>1106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SUM(P99:P101)</f>
        <v>0</v>
      </c>
      <c r="Q98" s="198"/>
      <c r="R98" s="199">
        <f>SUM(R99:R101)</f>
        <v>0</v>
      </c>
      <c r="S98" s="198"/>
      <c r="T98" s="20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158</v>
      </c>
      <c r="AT98" s="202" t="s">
        <v>71</v>
      </c>
      <c r="AU98" s="202" t="s">
        <v>80</v>
      </c>
      <c r="AY98" s="201" t="s">
        <v>126</v>
      </c>
      <c r="BK98" s="203">
        <f>SUM(BK99:BK101)</f>
        <v>0</v>
      </c>
    </row>
    <row r="99" s="2" customFormat="1" ht="21.75" customHeight="1">
      <c r="A99" s="40"/>
      <c r="B99" s="41"/>
      <c r="C99" s="206" t="s">
        <v>134</v>
      </c>
      <c r="D99" s="206" t="s">
        <v>129</v>
      </c>
      <c r="E99" s="207" t="s">
        <v>1107</v>
      </c>
      <c r="F99" s="208" t="s">
        <v>1108</v>
      </c>
      <c r="G99" s="209" t="s">
        <v>1091</v>
      </c>
      <c r="H99" s="210">
        <v>1</v>
      </c>
      <c r="I99" s="211"/>
      <c r="J99" s="212">
        <f>ROUND(I99*H99,2)</f>
        <v>0</v>
      </c>
      <c r="K99" s="208" t="s">
        <v>133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1092</v>
      </c>
      <c r="AT99" s="217" t="s">
        <v>129</v>
      </c>
      <c r="AU99" s="217" t="s">
        <v>82</v>
      </c>
      <c r="AY99" s="19" t="s">
        <v>126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1092</v>
      </c>
      <c r="BM99" s="217" t="s">
        <v>1109</v>
      </c>
    </row>
    <row r="100" s="2" customFormat="1">
      <c r="A100" s="40"/>
      <c r="B100" s="41"/>
      <c r="C100" s="42"/>
      <c r="D100" s="219" t="s">
        <v>136</v>
      </c>
      <c r="E100" s="42"/>
      <c r="F100" s="220" t="s">
        <v>1108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82</v>
      </c>
    </row>
    <row r="101" s="2" customFormat="1">
      <c r="A101" s="40"/>
      <c r="B101" s="41"/>
      <c r="C101" s="42"/>
      <c r="D101" s="224" t="s">
        <v>138</v>
      </c>
      <c r="E101" s="42"/>
      <c r="F101" s="225" t="s">
        <v>1110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82</v>
      </c>
    </row>
    <row r="102" s="12" customFormat="1" ht="22.8" customHeight="1">
      <c r="A102" s="12"/>
      <c r="B102" s="190"/>
      <c r="C102" s="191"/>
      <c r="D102" s="192" t="s">
        <v>71</v>
      </c>
      <c r="E102" s="204" t="s">
        <v>1111</v>
      </c>
      <c r="F102" s="204" t="s">
        <v>1112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SUM(P103:P105)</f>
        <v>0</v>
      </c>
      <c r="Q102" s="198"/>
      <c r="R102" s="199">
        <f>SUM(R103:R105)</f>
        <v>0</v>
      </c>
      <c r="S102" s="198"/>
      <c r="T102" s="200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158</v>
      </c>
      <c r="AT102" s="202" t="s">
        <v>71</v>
      </c>
      <c r="AU102" s="202" t="s">
        <v>80</v>
      </c>
      <c r="AY102" s="201" t="s">
        <v>126</v>
      </c>
      <c r="BK102" s="203">
        <f>SUM(BK103:BK105)</f>
        <v>0</v>
      </c>
    </row>
    <row r="103" s="2" customFormat="1" ht="16.5" customHeight="1">
      <c r="A103" s="40"/>
      <c r="B103" s="41"/>
      <c r="C103" s="206" t="s">
        <v>158</v>
      </c>
      <c r="D103" s="206" t="s">
        <v>129</v>
      </c>
      <c r="E103" s="207" t="s">
        <v>1113</v>
      </c>
      <c r="F103" s="208" t="s">
        <v>1114</v>
      </c>
      <c r="G103" s="209" t="s">
        <v>1091</v>
      </c>
      <c r="H103" s="210">
        <v>1</v>
      </c>
      <c r="I103" s="211"/>
      <c r="J103" s="212">
        <f>ROUND(I103*H103,2)</f>
        <v>0</v>
      </c>
      <c r="K103" s="208" t="s">
        <v>133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1092</v>
      </c>
      <c r="AT103" s="217" t="s">
        <v>129</v>
      </c>
      <c r="AU103" s="217" t="s">
        <v>82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1092</v>
      </c>
      <c r="BM103" s="217" t="s">
        <v>1115</v>
      </c>
    </row>
    <row r="104" s="2" customFormat="1">
      <c r="A104" s="40"/>
      <c r="B104" s="41"/>
      <c r="C104" s="42"/>
      <c r="D104" s="219" t="s">
        <v>136</v>
      </c>
      <c r="E104" s="42"/>
      <c r="F104" s="220" t="s">
        <v>1114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82</v>
      </c>
    </row>
    <row r="105" s="2" customFormat="1">
      <c r="A105" s="40"/>
      <c r="B105" s="41"/>
      <c r="C105" s="42"/>
      <c r="D105" s="224" t="s">
        <v>138</v>
      </c>
      <c r="E105" s="42"/>
      <c r="F105" s="225" t="s">
        <v>1116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1117</v>
      </c>
      <c r="F106" s="204" t="s">
        <v>1118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SUM(P107:P111)</f>
        <v>0</v>
      </c>
      <c r="Q106" s="198"/>
      <c r="R106" s="199">
        <f>SUM(R107:R111)</f>
        <v>0</v>
      </c>
      <c r="S106" s="198"/>
      <c r="T106" s="200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158</v>
      </c>
      <c r="AT106" s="202" t="s">
        <v>71</v>
      </c>
      <c r="AU106" s="202" t="s">
        <v>80</v>
      </c>
      <c r="AY106" s="201" t="s">
        <v>126</v>
      </c>
      <c r="BK106" s="203">
        <f>SUM(BK107:BK111)</f>
        <v>0</v>
      </c>
    </row>
    <row r="107" s="2" customFormat="1" ht="16.5" customHeight="1">
      <c r="A107" s="40"/>
      <c r="B107" s="41"/>
      <c r="C107" s="206" t="s">
        <v>127</v>
      </c>
      <c r="D107" s="206" t="s">
        <v>129</v>
      </c>
      <c r="E107" s="207" t="s">
        <v>1119</v>
      </c>
      <c r="F107" s="208" t="s">
        <v>1120</v>
      </c>
      <c r="G107" s="209" t="s">
        <v>1091</v>
      </c>
      <c r="H107" s="210">
        <v>1</v>
      </c>
      <c r="I107" s="211"/>
      <c r="J107" s="212">
        <f>ROUND(I107*H107,2)</f>
        <v>0</v>
      </c>
      <c r="K107" s="208" t="s">
        <v>133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1092</v>
      </c>
      <c r="AT107" s="217" t="s">
        <v>129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1092</v>
      </c>
      <c r="BM107" s="217" t="s">
        <v>1121</v>
      </c>
    </row>
    <row r="108" s="2" customFormat="1">
      <c r="A108" s="40"/>
      <c r="B108" s="41"/>
      <c r="C108" s="42"/>
      <c r="D108" s="219" t="s">
        <v>136</v>
      </c>
      <c r="E108" s="42"/>
      <c r="F108" s="220" t="s">
        <v>1120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82</v>
      </c>
    </row>
    <row r="109" s="2" customFormat="1">
      <c r="A109" s="40"/>
      <c r="B109" s="41"/>
      <c r="C109" s="42"/>
      <c r="D109" s="224" t="s">
        <v>138</v>
      </c>
      <c r="E109" s="42"/>
      <c r="F109" s="225" t="s">
        <v>1122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82</v>
      </c>
    </row>
    <row r="110" s="15" customFormat="1">
      <c r="A110" s="15"/>
      <c r="B110" s="248"/>
      <c r="C110" s="249"/>
      <c r="D110" s="219" t="s">
        <v>164</v>
      </c>
      <c r="E110" s="250" t="s">
        <v>19</v>
      </c>
      <c r="F110" s="251" t="s">
        <v>1123</v>
      </c>
      <c r="G110" s="249"/>
      <c r="H110" s="250" t="s">
        <v>19</v>
      </c>
      <c r="I110" s="252"/>
      <c r="J110" s="249"/>
      <c r="K110" s="249"/>
      <c r="L110" s="253"/>
      <c r="M110" s="254"/>
      <c r="N110" s="255"/>
      <c r="O110" s="255"/>
      <c r="P110" s="255"/>
      <c r="Q110" s="255"/>
      <c r="R110" s="255"/>
      <c r="S110" s="255"/>
      <c r="T110" s="25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164</v>
      </c>
      <c r="AU110" s="257" t="s">
        <v>82</v>
      </c>
      <c r="AV110" s="15" t="s">
        <v>80</v>
      </c>
      <c r="AW110" s="15" t="s">
        <v>33</v>
      </c>
      <c r="AX110" s="15" t="s">
        <v>72</v>
      </c>
      <c r="AY110" s="257" t="s">
        <v>126</v>
      </c>
    </row>
    <row r="111" s="13" customFormat="1">
      <c r="A111" s="13"/>
      <c r="B111" s="226"/>
      <c r="C111" s="227"/>
      <c r="D111" s="219" t="s">
        <v>164</v>
      </c>
      <c r="E111" s="228" t="s">
        <v>19</v>
      </c>
      <c r="F111" s="229" t="s">
        <v>80</v>
      </c>
      <c r="G111" s="227"/>
      <c r="H111" s="230">
        <v>1</v>
      </c>
      <c r="I111" s="231"/>
      <c r="J111" s="227"/>
      <c r="K111" s="227"/>
      <c r="L111" s="232"/>
      <c r="M111" s="272"/>
      <c r="N111" s="273"/>
      <c r="O111" s="273"/>
      <c r="P111" s="273"/>
      <c r="Q111" s="273"/>
      <c r="R111" s="273"/>
      <c r="S111" s="273"/>
      <c r="T111" s="27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164</v>
      </c>
      <c r="AU111" s="236" t="s">
        <v>82</v>
      </c>
      <c r="AV111" s="13" t="s">
        <v>82</v>
      </c>
      <c r="AW111" s="13" t="s">
        <v>33</v>
      </c>
      <c r="AX111" s="13" t="s">
        <v>80</v>
      </c>
      <c r="AY111" s="236" t="s">
        <v>126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X11nxJl/35tdIFGm1cretue94jVGRO6lUTTyrItUWB97rj8i8fBn0ITNyX4HxWHd28S/BcN4nKBTHKv2M7SMlA==" hashValue="h7hL1qmXAYEmZLu1sd68jg5IUcisZfUOX4h+G5fyERDv7+L0jgx2rg9iDF4aliFogmAYXrp7JtL2+NXeIy1TYw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6_01/013254000"/>
    <hyperlink ref="F94" r:id="rId2" display="https://podminky.urs.cz/item/CS_URS_2026_01/045203000"/>
    <hyperlink ref="F97" r:id="rId3" display="https://podminky.urs.cz/item/CS_URS_2026_01/045303000"/>
    <hyperlink ref="F101" r:id="rId4" display="https://podminky.urs.cz/item/CS_URS_2026_01/065002000"/>
    <hyperlink ref="F105" r:id="rId5" display="https://podminky.urs.cz/item/CS_URS_2026_01/071103000"/>
    <hyperlink ref="F109" r:id="rId6" display="https://podminky.urs.cz/item/CS_URS_2026_01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1124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1125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1126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1127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1128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1129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1130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1131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1132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1133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1134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79</v>
      </c>
      <c r="F18" s="286" t="s">
        <v>1135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1136</v>
      </c>
      <c r="F19" s="286" t="s">
        <v>1137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1138</v>
      </c>
      <c r="F20" s="286" t="s">
        <v>1139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1140</v>
      </c>
      <c r="F21" s="286" t="s">
        <v>90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1141</v>
      </c>
      <c r="F22" s="286" t="s">
        <v>1142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1143</v>
      </c>
      <c r="F23" s="286" t="s">
        <v>1144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1145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1146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1147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1148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1149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1150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1151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1152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1153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112</v>
      </c>
      <c r="F36" s="286"/>
      <c r="G36" s="286" t="s">
        <v>1154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1155</v>
      </c>
      <c r="F37" s="286"/>
      <c r="G37" s="286" t="s">
        <v>1156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53</v>
      </c>
      <c r="F38" s="286"/>
      <c r="G38" s="286" t="s">
        <v>1157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54</v>
      </c>
      <c r="F39" s="286"/>
      <c r="G39" s="286" t="s">
        <v>1158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113</v>
      </c>
      <c r="F40" s="286"/>
      <c r="G40" s="286" t="s">
        <v>1159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114</v>
      </c>
      <c r="F41" s="286"/>
      <c r="G41" s="286" t="s">
        <v>1160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1161</v>
      </c>
      <c r="F42" s="286"/>
      <c r="G42" s="286" t="s">
        <v>1162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1163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1164</v>
      </c>
      <c r="F44" s="286"/>
      <c r="G44" s="286" t="s">
        <v>1165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116</v>
      </c>
      <c r="F45" s="286"/>
      <c r="G45" s="286" t="s">
        <v>1166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1167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1168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1169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1170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1171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1172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1173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1174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1175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1176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1177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1178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1179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1180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1181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1182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1183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1184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1185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1186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1187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1188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1189</v>
      </c>
      <c r="D76" s="304"/>
      <c r="E76" s="304"/>
      <c r="F76" s="304" t="s">
        <v>1190</v>
      </c>
      <c r="G76" s="305"/>
      <c r="H76" s="304" t="s">
        <v>54</v>
      </c>
      <c r="I76" s="304" t="s">
        <v>57</v>
      </c>
      <c r="J76" s="304" t="s">
        <v>1191</v>
      </c>
      <c r="K76" s="303"/>
    </row>
    <row r="77" s="1" customFormat="1" ht="17.25" customHeight="1">
      <c r="B77" s="301"/>
      <c r="C77" s="306" t="s">
        <v>1192</v>
      </c>
      <c r="D77" s="306"/>
      <c r="E77" s="306"/>
      <c r="F77" s="307" t="s">
        <v>1193</v>
      </c>
      <c r="G77" s="308"/>
      <c r="H77" s="306"/>
      <c r="I77" s="306"/>
      <c r="J77" s="306" t="s">
        <v>1194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53</v>
      </c>
      <c r="D79" s="311"/>
      <c r="E79" s="311"/>
      <c r="F79" s="312" t="s">
        <v>1195</v>
      </c>
      <c r="G79" s="313"/>
      <c r="H79" s="289" t="s">
        <v>1196</v>
      </c>
      <c r="I79" s="289" t="s">
        <v>1197</v>
      </c>
      <c r="J79" s="289">
        <v>20</v>
      </c>
      <c r="K79" s="303"/>
    </row>
    <row r="80" s="1" customFormat="1" ht="15" customHeight="1">
      <c r="B80" s="301"/>
      <c r="C80" s="289" t="s">
        <v>1198</v>
      </c>
      <c r="D80" s="289"/>
      <c r="E80" s="289"/>
      <c r="F80" s="312" t="s">
        <v>1195</v>
      </c>
      <c r="G80" s="313"/>
      <c r="H80" s="289" t="s">
        <v>1199</v>
      </c>
      <c r="I80" s="289" t="s">
        <v>1197</v>
      </c>
      <c r="J80" s="289">
        <v>120</v>
      </c>
      <c r="K80" s="303"/>
    </row>
    <row r="81" s="1" customFormat="1" ht="15" customHeight="1">
      <c r="B81" s="314"/>
      <c r="C81" s="289" t="s">
        <v>1200</v>
      </c>
      <c r="D81" s="289"/>
      <c r="E81" s="289"/>
      <c r="F81" s="312" t="s">
        <v>1201</v>
      </c>
      <c r="G81" s="313"/>
      <c r="H81" s="289" t="s">
        <v>1202</v>
      </c>
      <c r="I81" s="289" t="s">
        <v>1197</v>
      </c>
      <c r="J81" s="289">
        <v>50</v>
      </c>
      <c r="K81" s="303"/>
    </row>
    <row r="82" s="1" customFormat="1" ht="15" customHeight="1">
      <c r="B82" s="314"/>
      <c r="C82" s="289" t="s">
        <v>1203</v>
      </c>
      <c r="D82" s="289"/>
      <c r="E82" s="289"/>
      <c r="F82" s="312" t="s">
        <v>1195</v>
      </c>
      <c r="G82" s="313"/>
      <c r="H82" s="289" t="s">
        <v>1204</v>
      </c>
      <c r="I82" s="289" t="s">
        <v>1205</v>
      </c>
      <c r="J82" s="289"/>
      <c r="K82" s="303"/>
    </row>
    <row r="83" s="1" customFormat="1" ht="15" customHeight="1">
      <c r="B83" s="314"/>
      <c r="C83" s="315" t="s">
        <v>1206</v>
      </c>
      <c r="D83" s="315"/>
      <c r="E83" s="315"/>
      <c r="F83" s="316" t="s">
        <v>1201</v>
      </c>
      <c r="G83" s="315"/>
      <c r="H83" s="315" t="s">
        <v>1207</v>
      </c>
      <c r="I83" s="315" t="s">
        <v>1197</v>
      </c>
      <c r="J83" s="315">
        <v>15</v>
      </c>
      <c r="K83" s="303"/>
    </row>
    <row r="84" s="1" customFormat="1" ht="15" customHeight="1">
      <c r="B84" s="314"/>
      <c r="C84" s="315" t="s">
        <v>1208</v>
      </c>
      <c r="D84" s="315"/>
      <c r="E84" s="315"/>
      <c r="F84" s="316" t="s">
        <v>1201</v>
      </c>
      <c r="G84" s="315"/>
      <c r="H84" s="315" t="s">
        <v>1209</v>
      </c>
      <c r="I84" s="315" t="s">
        <v>1197</v>
      </c>
      <c r="J84" s="315">
        <v>15</v>
      </c>
      <c r="K84" s="303"/>
    </row>
    <row r="85" s="1" customFormat="1" ht="15" customHeight="1">
      <c r="B85" s="314"/>
      <c r="C85" s="315" t="s">
        <v>1210</v>
      </c>
      <c r="D85" s="315"/>
      <c r="E85" s="315"/>
      <c r="F85" s="316" t="s">
        <v>1201</v>
      </c>
      <c r="G85" s="315"/>
      <c r="H85" s="315" t="s">
        <v>1211</v>
      </c>
      <c r="I85" s="315" t="s">
        <v>1197</v>
      </c>
      <c r="J85" s="315">
        <v>20</v>
      </c>
      <c r="K85" s="303"/>
    </row>
    <row r="86" s="1" customFormat="1" ht="15" customHeight="1">
      <c r="B86" s="314"/>
      <c r="C86" s="315" t="s">
        <v>1212</v>
      </c>
      <c r="D86" s="315"/>
      <c r="E86" s="315"/>
      <c r="F86" s="316" t="s">
        <v>1201</v>
      </c>
      <c r="G86" s="315"/>
      <c r="H86" s="315" t="s">
        <v>1213</v>
      </c>
      <c r="I86" s="315" t="s">
        <v>1197</v>
      </c>
      <c r="J86" s="315">
        <v>20</v>
      </c>
      <c r="K86" s="303"/>
    </row>
    <row r="87" s="1" customFormat="1" ht="15" customHeight="1">
      <c r="B87" s="314"/>
      <c r="C87" s="289" t="s">
        <v>1214</v>
      </c>
      <c r="D87" s="289"/>
      <c r="E87" s="289"/>
      <c r="F87" s="312" t="s">
        <v>1201</v>
      </c>
      <c r="G87" s="313"/>
      <c r="H87" s="289" t="s">
        <v>1215</v>
      </c>
      <c r="I87" s="289" t="s">
        <v>1197</v>
      </c>
      <c r="J87" s="289">
        <v>50</v>
      </c>
      <c r="K87" s="303"/>
    </row>
    <row r="88" s="1" customFormat="1" ht="15" customHeight="1">
      <c r="B88" s="314"/>
      <c r="C88" s="289" t="s">
        <v>1216</v>
      </c>
      <c r="D88" s="289"/>
      <c r="E88" s="289"/>
      <c r="F88" s="312" t="s">
        <v>1201</v>
      </c>
      <c r="G88" s="313"/>
      <c r="H88" s="289" t="s">
        <v>1217</v>
      </c>
      <c r="I88" s="289" t="s">
        <v>1197</v>
      </c>
      <c r="J88" s="289">
        <v>20</v>
      </c>
      <c r="K88" s="303"/>
    </row>
    <row r="89" s="1" customFormat="1" ht="15" customHeight="1">
      <c r="B89" s="314"/>
      <c r="C89" s="289" t="s">
        <v>1218</v>
      </c>
      <c r="D89" s="289"/>
      <c r="E89" s="289"/>
      <c r="F89" s="312" t="s">
        <v>1201</v>
      </c>
      <c r="G89" s="313"/>
      <c r="H89" s="289" t="s">
        <v>1219</v>
      </c>
      <c r="I89" s="289" t="s">
        <v>1197</v>
      </c>
      <c r="J89" s="289">
        <v>20</v>
      </c>
      <c r="K89" s="303"/>
    </row>
    <row r="90" s="1" customFormat="1" ht="15" customHeight="1">
      <c r="B90" s="314"/>
      <c r="C90" s="289" t="s">
        <v>1220</v>
      </c>
      <c r="D90" s="289"/>
      <c r="E90" s="289"/>
      <c r="F90" s="312" t="s">
        <v>1201</v>
      </c>
      <c r="G90" s="313"/>
      <c r="H90" s="289" t="s">
        <v>1221</v>
      </c>
      <c r="I90" s="289" t="s">
        <v>1197</v>
      </c>
      <c r="J90" s="289">
        <v>50</v>
      </c>
      <c r="K90" s="303"/>
    </row>
    <row r="91" s="1" customFormat="1" ht="15" customHeight="1">
      <c r="B91" s="314"/>
      <c r="C91" s="289" t="s">
        <v>1222</v>
      </c>
      <c r="D91" s="289"/>
      <c r="E91" s="289"/>
      <c r="F91" s="312" t="s">
        <v>1201</v>
      </c>
      <c r="G91" s="313"/>
      <c r="H91" s="289" t="s">
        <v>1222</v>
      </c>
      <c r="I91" s="289" t="s">
        <v>1197</v>
      </c>
      <c r="J91" s="289">
        <v>50</v>
      </c>
      <c r="K91" s="303"/>
    </row>
    <row r="92" s="1" customFormat="1" ht="15" customHeight="1">
      <c r="B92" s="314"/>
      <c r="C92" s="289" t="s">
        <v>1223</v>
      </c>
      <c r="D92" s="289"/>
      <c r="E92" s="289"/>
      <c r="F92" s="312" t="s">
        <v>1201</v>
      </c>
      <c r="G92" s="313"/>
      <c r="H92" s="289" t="s">
        <v>1224</v>
      </c>
      <c r="I92" s="289" t="s">
        <v>1197</v>
      </c>
      <c r="J92" s="289">
        <v>255</v>
      </c>
      <c r="K92" s="303"/>
    </row>
    <row r="93" s="1" customFormat="1" ht="15" customHeight="1">
      <c r="B93" s="314"/>
      <c r="C93" s="289" t="s">
        <v>1225</v>
      </c>
      <c r="D93" s="289"/>
      <c r="E93" s="289"/>
      <c r="F93" s="312" t="s">
        <v>1195</v>
      </c>
      <c r="G93" s="313"/>
      <c r="H93" s="289" t="s">
        <v>1226</v>
      </c>
      <c r="I93" s="289" t="s">
        <v>1227</v>
      </c>
      <c r="J93" s="289"/>
      <c r="K93" s="303"/>
    </row>
    <row r="94" s="1" customFormat="1" ht="15" customHeight="1">
      <c r="B94" s="314"/>
      <c r="C94" s="289" t="s">
        <v>1228</v>
      </c>
      <c r="D94" s="289"/>
      <c r="E94" s="289"/>
      <c r="F94" s="312" t="s">
        <v>1195</v>
      </c>
      <c r="G94" s="313"/>
      <c r="H94" s="289" t="s">
        <v>1229</v>
      </c>
      <c r="I94" s="289" t="s">
        <v>1230</v>
      </c>
      <c r="J94" s="289"/>
      <c r="K94" s="303"/>
    </row>
    <row r="95" s="1" customFormat="1" ht="15" customHeight="1">
      <c r="B95" s="314"/>
      <c r="C95" s="289" t="s">
        <v>1231</v>
      </c>
      <c r="D95" s="289"/>
      <c r="E95" s="289"/>
      <c r="F95" s="312" t="s">
        <v>1195</v>
      </c>
      <c r="G95" s="313"/>
      <c r="H95" s="289" t="s">
        <v>1231</v>
      </c>
      <c r="I95" s="289" t="s">
        <v>1230</v>
      </c>
      <c r="J95" s="289"/>
      <c r="K95" s="303"/>
    </row>
    <row r="96" s="1" customFormat="1" ht="15" customHeight="1">
      <c r="B96" s="314"/>
      <c r="C96" s="289" t="s">
        <v>38</v>
      </c>
      <c r="D96" s="289"/>
      <c r="E96" s="289"/>
      <c r="F96" s="312" t="s">
        <v>1195</v>
      </c>
      <c r="G96" s="313"/>
      <c r="H96" s="289" t="s">
        <v>1232</v>
      </c>
      <c r="I96" s="289" t="s">
        <v>1230</v>
      </c>
      <c r="J96" s="289"/>
      <c r="K96" s="303"/>
    </row>
    <row r="97" s="1" customFormat="1" ht="15" customHeight="1">
      <c r="B97" s="314"/>
      <c r="C97" s="289" t="s">
        <v>48</v>
      </c>
      <c r="D97" s="289"/>
      <c r="E97" s="289"/>
      <c r="F97" s="312" t="s">
        <v>1195</v>
      </c>
      <c r="G97" s="313"/>
      <c r="H97" s="289" t="s">
        <v>1233</v>
      </c>
      <c r="I97" s="289" t="s">
        <v>1230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1234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1189</v>
      </c>
      <c r="D103" s="304"/>
      <c r="E103" s="304"/>
      <c r="F103" s="304" t="s">
        <v>1190</v>
      </c>
      <c r="G103" s="305"/>
      <c r="H103" s="304" t="s">
        <v>54</v>
      </c>
      <c r="I103" s="304" t="s">
        <v>57</v>
      </c>
      <c r="J103" s="304" t="s">
        <v>1191</v>
      </c>
      <c r="K103" s="303"/>
    </row>
    <row r="104" s="1" customFormat="1" ht="17.25" customHeight="1">
      <c r="B104" s="301"/>
      <c r="C104" s="306" t="s">
        <v>1192</v>
      </c>
      <c r="D104" s="306"/>
      <c r="E104" s="306"/>
      <c r="F104" s="307" t="s">
        <v>1193</v>
      </c>
      <c r="G104" s="308"/>
      <c r="H104" s="306"/>
      <c r="I104" s="306"/>
      <c r="J104" s="306" t="s">
        <v>1194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53</v>
      </c>
      <c r="D106" s="311"/>
      <c r="E106" s="311"/>
      <c r="F106" s="312" t="s">
        <v>1195</v>
      </c>
      <c r="G106" s="289"/>
      <c r="H106" s="289" t="s">
        <v>1235</v>
      </c>
      <c r="I106" s="289" t="s">
        <v>1197</v>
      </c>
      <c r="J106" s="289">
        <v>20</v>
      </c>
      <c r="K106" s="303"/>
    </row>
    <row r="107" s="1" customFormat="1" ht="15" customHeight="1">
      <c r="B107" s="301"/>
      <c r="C107" s="289" t="s">
        <v>1198</v>
      </c>
      <c r="D107" s="289"/>
      <c r="E107" s="289"/>
      <c r="F107" s="312" t="s">
        <v>1195</v>
      </c>
      <c r="G107" s="289"/>
      <c r="H107" s="289" t="s">
        <v>1235</v>
      </c>
      <c r="I107" s="289" t="s">
        <v>1197</v>
      </c>
      <c r="J107" s="289">
        <v>120</v>
      </c>
      <c r="K107" s="303"/>
    </row>
    <row r="108" s="1" customFormat="1" ht="15" customHeight="1">
      <c r="B108" s="314"/>
      <c r="C108" s="289" t="s">
        <v>1200</v>
      </c>
      <c r="D108" s="289"/>
      <c r="E108" s="289"/>
      <c r="F108" s="312" t="s">
        <v>1201</v>
      </c>
      <c r="G108" s="289"/>
      <c r="H108" s="289" t="s">
        <v>1235</v>
      </c>
      <c r="I108" s="289" t="s">
        <v>1197</v>
      </c>
      <c r="J108" s="289">
        <v>50</v>
      </c>
      <c r="K108" s="303"/>
    </row>
    <row r="109" s="1" customFormat="1" ht="15" customHeight="1">
      <c r="B109" s="314"/>
      <c r="C109" s="289" t="s">
        <v>1203</v>
      </c>
      <c r="D109" s="289"/>
      <c r="E109" s="289"/>
      <c r="F109" s="312" t="s">
        <v>1195</v>
      </c>
      <c r="G109" s="289"/>
      <c r="H109" s="289" t="s">
        <v>1235</v>
      </c>
      <c r="I109" s="289" t="s">
        <v>1205</v>
      </c>
      <c r="J109" s="289"/>
      <c r="K109" s="303"/>
    </row>
    <row r="110" s="1" customFormat="1" ht="15" customHeight="1">
      <c r="B110" s="314"/>
      <c r="C110" s="289" t="s">
        <v>1214</v>
      </c>
      <c r="D110" s="289"/>
      <c r="E110" s="289"/>
      <c r="F110" s="312" t="s">
        <v>1201</v>
      </c>
      <c r="G110" s="289"/>
      <c r="H110" s="289" t="s">
        <v>1235</v>
      </c>
      <c r="I110" s="289" t="s">
        <v>1197</v>
      </c>
      <c r="J110" s="289">
        <v>50</v>
      </c>
      <c r="K110" s="303"/>
    </row>
    <row r="111" s="1" customFormat="1" ht="15" customHeight="1">
      <c r="B111" s="314"/>
      <c r="C111" s="289" t="s">
        <v>1222</v>
      </c>
      <c r="D111" s="289"/>
      <c r="E111" s="289"/>
      <c r="F111" s="312" t="s">
        <v>1201</v>
      </c>
      <c r="G111" s="289"/>
      <c r="H111" s="289" t="s">
        <v>1235</v>
      </c>
      <c r="I111" s="289" t="s">
        <v>1197</v>
      </c>
      <c r="J111" s="289">
        <v>50</v>
      </c>
      <c r="K111" s="303"/>
    </row>
    <row r="112" s="1" customFormat="1" ht="15" customHeight="1">
      <c r="B112" s="314"/>
      <c r="C112" s="289" t="s">
        <v>1220</v>
      </c>
      <c r="D112" s="289"/>
      <c r="E112" s="289"/>
      <c r="F112" s="312" t="s">
        <v>1201</v>
      </c>
      <c r="G112" s="289"/>
      <c r="H112" s="289" t="s">
        <v>1235</v>
      </c>
      <c r="I112" s="289" t="s">
        <v>1197</v>
      </c>
      <c r="J112" s="289">
        <v>50</v>
      </c>
      <c r="K112" s="303"/>
    </row>
    <row r="113" s="1" customFormat="1" ht="15" customHeight="1">
      <c r="B113" s="314"/>
      <c r="C113" s="289" t="s">
        <v>53</v>
      </c>
      <c r="D113" s="289"/>
      <c r="E113" s="289"/>
      <c r="F113" s="312" t="s">
        <v>1195</v>
      </c>
      <c r="G113" s="289"/>
      <c r="H113" s="289" t="s">
        <v>1236</v>
      </c>
      <c r="I113" s="289" t="s">
        <v>1197</v>
      </c>
      <c r="J113" s="289">
        <v>20</v>
      </c>
      <c r="K113" s="303"/>
    </row>
    <row r="114" s="1" customFormat="1" ht="15" customHeight="1">
      <c r="B114" s="314"/>
      <c r="C114" s="289" t="s">
        <v>1237</v>
      </c>
      <c r="D114" s="289"/>
      <c r="E114" s="289"/>
      <c r="F114" s="312" t="s">
        <v>1195</v>
      </c>
      <c r="G114" s="289"/>
      <c r="H114" s="289" t="s">
        <v>1238</v>
      </c>
      <c r="I114" s="289" t="s">
        <v>1197</v>
      </c>
      <c r="J114" s="289">
        <v>120</v>
      </c>
      <c r="K114" s="303"/>
    </row>
    <row r="115" s="1" customFormat="1" ht="15" customHeight="1">
      <c r="B115" s="314"/>
      <c r="C115" s="289" t="s">
        <v>38</v>
      </c>
      <c r="D115" s="289"/>
      <c r="E115" s="289"/>
      <c r="F115" s="312" t="s">
        <v>1195</v>
      </c>
      <c r="G115" s="289"/>
      <c r="H115" s="289" t="s">
        <v>1239</v>
      </c>
      <c r="I115" s="289" t="s">
        <v>1230</v>
      </c>
      <c r="J115" s="289"/>
      <c r="K115" s="303"/>
    </row>
    <row r="116" s="1" customFormat="1" ht="15" customHeight="1">
      <c r="B116" s="314"/>
      <c r="C116" s="289" t="s">
        <v>48</v>
      </c>
      <c r="D116" s="289"/>
      <c r="E116" s="289"/>
      <c r="F116" s="312" t="s">
        <v>1195</v>
      </c>
      <c r="G116" s="289"/>
      <c r="H116" s="289" t="s">
        <v>1240</v>
      </c>
      <c r="I116" s="289" t="s">
        <v>1230</v>
      </c>
      <c r="J116" s="289"/>
      <c r="K116" s="303"/>
    </row>
    <row r="117" s="1" customFormat="1" ht="15" customHeight="1">
      <c r="B117" s="314"/>
      <c r="C117" s="289" t="s">
        <v>57</v>
      </c>
      <c r="D117" s="289"/>
      <c r="E117" s="289"/>
      <c r="F117" s="312" t="s">
        <v>1195</v>
      </c>
      <c r="G117" s="289"/>
      <c r="H117" s="289" t="s">
        <v>1241</v>
      </c>
      <c r="I117" s="289" t="s">
        <v>1242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1243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1189</v>
      </c>
      <c r="D123" s="304"/>
      <c r="E123" s="304"/>
      <c r="F123" s="304" t="s">
        <v>1190</v>
      </c>
      <c r="G123" s="305"/>
      <c r="H123" s="304" t="s">
        <v>54</v>
      </c>
      <c r="I123" s="304" t="s">
        <v>57</v>
      </c>
      <c r="J123" s="304" t="s">
        <v>1191</v>
      </c>
      <c r="K123" s="333"/>
    </row>
    <row r="124" s="1" customFormat="1" ht="17.25" customHeight="1">
      <c r="B124" s="332"/>
      <c r="C124" s="306" t="s">
        <v>1192</v>
      </c>
      <c r="D124" s="306"/>
      <c r="E124" s="306"/>
      <c r="F124" s="307" t="s">
        <v>1193</v>
      </c>
      <c r="G124" s="308"/>
      <c r="H124" s="306"/>
      <c r="I124" s="306"/>
      <c r="J124" s="306" t="s">
        <v>1194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1198</v>
      </c>
      <c r="D126" s="311"/>
      <c r="E126" s="311"/>
      <c r="F126" s="312" t="s">
        <v>1195</v>
      </c>
      <c r="G126" s="289"/>
      <c r="H126" s="289" t="s">
        <v>1235</v>
      </c>
      <c r="I126" s="289" t="s">
        <v>1197</v>
      </c>
      <c r="J126" s="289">
        <v>120</v>
      </c>
      <c r="K126" s="337"/>
    </row>
    <row r="127" s="1" customFormat="1" ht="15" customHeight="1">
      <c r="B127" s="334"/>
      <c r="C127" s="289" t="s">
        <v>1244</v>
      </c>
      <c r="D127" s="289"/>
      <c r="E127" s="289"/>
      <c r="F127" s="312" t="s">
        <v>1195</v>
      </c>
      <c r="G127" s="289"/>
      <c r="H127" s="289" t="s">
        <v>1245</v>
      </c>
      <c r="I127" s="289" t="s">
        <v>1197</v>
      </c>
      <c r="J127" s="289" t="s">
        <v>1246</v>
      </c>
      <c r="K127" s="337"/>
    </row>
    <row r="128" s="1" customFormat="1" ht="15" customHeight="1">
      <c r="B128" s="334"/>
      <c r="C128" s="289" t="s">
        <v>1143</v>
      </c>
      <c r="D128" s="289"/>
      <c r="E128" s="289"/>
      <c r="F128" s="312" t="s">
        <v>1195</v>
      </c>
      <c r="G128" s="289"/>
      <c r="H128" s="289" t="s">
        <v>1247</v>
      </c>
      <c r="I128" s="289" t="s">
        <v>1197</v>
      </c>
      <c r="J128" s="289" t="s">
        <v>1246</v>
      </c>
      <c r="K128" s="337"/>
    </row>
    <row r="129" s="1" customFormat="1" ht="15" customHeight="1">
      <c r="B129" s="334"/>
      <c r="C129" s="289" t="s">
        <v>1206</v>
      </c>
      <c r="D129" s="289"/>
      <c r="E129" s="289"/>
      <c r="F129" s="312" t="s">
        <v>1201</v>
      </c>
      <c r="G129" s="289"/>
      <c r="H129" s="289" t="s">
        <v>1207</v>
      </c>
      <c r="I129" s="289" t="s">
        <v>1197</v>
      </c>
      <c r="J129" s="289">
        <v>15</v>
      </c>
      <c r="K129" s="337"/>
    </row>
    <row r="130" s="1" customFormat="1" ht="15" customHeight="1">
      <c r="B130" s="334"/>
      <c r="C130" s="315" t="s">
        <v>1208</v>
      </c>
      <c r="D130" s="315"/>
      <c r="E130" s="315"/>
      <c r="F130" s="316" t="s">
        <v>1201</v>
      </c>
      <c r="G130" s="315"/>
      <c r="H130" s="315" t="s">
        <v>1209</v>
      </c>
      <c r="I130" s="315" t="s">
        <v>1197</v>
      </c>
      <c r="J130" s="315">
        <v>15</v>
      </c>
      <c r="K130" s="337"/>
    </row>
    <row r="131" s="1" customFormat="1" ht="15" customHeight="1">
      <c r="B131" s="334"/>
      <c r="C131" s="315" t="s">
        <v>1210</v>
      </c>
      <c r="D131" s="315"/>
      <c r="E131" s="315"/>
      <c r="F131" s="316" t="s">
        <v>1201</v>
      </c>
      <c r="G131" s="315"/>
      <c r="H131" s="315" t="s">
        <v>1211</v>
      </c>
      <c r="I131" s="315" t="s">
        <v>1197</v>
      </c>
      <c r="J131" s="315">
        <v>20</v>
      </c>
      <c r="K131" s="337"/>
    </row>
    <row r="132" s="1" customFormat="1" ht="15" customHeight="1">
      <c r="B132" s="334"/>
      <c r="C132" s="315" t="s">
        <v>1212</v>
      </c>
      <c r="D132" s="315"/>
      <c r="E132" s="315"/>
      <c r="F132" s="316" t="s">
        <v>1201</v>
      </c>
      <c r="G132" s="315"/>
      <c r="H132" s="315" t="s">
        <v>1213</v>
      </c>
      <c r="I132" s="315" t="s">
        <v>1197</v>
      </c>
      <c r="J132" s="315">
        <v>20</v>
      </c>
      <c r="K132" s="337"/>
    </row>
    <row r="133" s="1" customFormat="1" ht="15" customHeight="1">
      <c r="B133" s="334"/>
      <c r="C133" s="289" t="s">
        <v>1200</v>
      </c>
      <c r="D133" s="289"/>
      <c r="E133" s="289"/>
      <c r="F133" s="312" t="s">
        <v>1201</v>
      </c>
      <c r="G133" s="289"/>
      <c r="H133" s="289" t="s">
        <v>1235</v>
      </c>
      <c r="I133" s="289" t="s">
        <v>1197</v>
      </c>
      <c r="J133" s="289">
        <v>50</v>
      </c>
      <c r="K133" s="337"/>
    </row>
    <row r="134" s="1" customFormat="1" ht="15" customHeight="1">
      <c r="B134" s="334"/>
      <c r="C134" s="289" t="s">
        <v>1214</v>
      </c>
      <c r="D134" s="289"/>
      <c r="E134" s="289"/>
      <c r="F134" s="312" t="s">
        <v>1201</v>
      </c>
      <c r="G134" s="289"/>
      <c r="H134" s="289" t="s">
        <v>1235</v>
      </c>
      <c r="I134" s="289" t="s">
        <v>1197</v>
      </c>
      <c r="J134" s="289">
        <v>50</v>
      </c>
      <c r="K134" s="337"/>
    </row>
    <row r="135" s="1" customFormat="1" ht="15" customHeight="1">
      <c r="B135" s="334"/>
      <c r="C135" s="289" t="s">
        <v>1220</v>
      </c>
      <c r="D135" s="289"/>
      <c r="E135" s="289"/>
      <c r="F135" s="312" t="s">
        <v>1201</v>
      </c>
      <c r="G135" s="289"/>
      <c r="H135" s="289" t="s">
        <v>1235</v>
      </c>
      <c r="I135" s="289" t="s">
        <v>1197</v>
      </c>
      <c r="J135" s="289">
        <v>50</v>
      </c>
      <c r="K135" s="337"/>
    </row>
    <row r="136" s="1" customFormat="1" ht="15" customHeight="1">
      <c r="B136" s="334"/>
      <c r="C136" s="289" t="s">
        <v>1222</v>
      </c>
      <c r="D136" s="289"/>
      <c r="E136" s="289"/>
      <c r="F136" s="312" t="s">
        <v>1201</v>
      </c>
      <c r="G136" s="289"/>
      <c r="H136" s="289" t="s">
        <v>1235</v>
      </c>
      <c r="I136" s="289" t="s">
        <v>1197</v>
      </c>
      <c r="J136" s="289">
        <v>50</v>
      </c>
      <c r="K136" s="337"/>
    </row>
    <row r="137" s="1" customFormat="1" ht="15" customHeight="1">
      <c r="B137" s="334"/>
      <c r="C137" s="289" t="s">
        <v>1223</v>
      </c>
      <c r="D137" s="289"/>
      <c r="E137" s="289"/>
      <c r="F137" s="312" t="s">
        <v>1201</v>
      </c>
      <c r="G137" s="289"/>
      <c r="H137" s="289" t="s">
        <v>1248</v>
      </c>
      <c r="I137" s="289" t="s">
        <v>1197</v>
      </c>
      <c r="J137" s="289">
        <v>255</v>
      </c>
      <c r="K137" s="337"/>
    </row>
    <row r="138" s="1" customFormat="1" ht="15" customHeight="1">
      <c r="B138" s="334"/>
      <c r="C138" s="289" t="s">
        <v>1225</v>
      </c>
      <c r="D138" s="289"/>
      <c r="E138" s="289"/>
      <c r="F138" s="312" t="s">
        <v>1195</v>
      </c>
      <c r="G138" s="289"/>
      <c r="H138" s="289" t="s">
        <v>1249</v>
      </c>
      <c r="I138" s="289" t="s">
        <v>1227</v>
      </c>
      <c r="J138" s="289"/>
      <c r="K138" s="337"/>
    </row>
    <row r="139" s="1" customFormat="1" ht="15" customHeight="1">
      <c r="B139" s="334"/>
      <c r="C139" s="289" t="s">
        <v>1228</v>
      </c>
      <c r="D139" s="289"/>
      <c r="E139" s="289"/>
      <c r="F139" s="312" t="s">
        <v>1195</v>
      </c>
      <c r="G139" s="289"/>
      <c r="H139" s="289" t="s">
        <v>1250</v>
      </c>
      <c r="I139" s="289" t="s">
        <v>1230</v>
      </c>
      <c r="J139" s="289"/>
      <c r="K139" s="337"/>
    </row>
    <row r="140" s="1" customFormat="1" ht="15" customHeight="1">
      <c r="B140" s="334"/>
      <c r="C140" s="289" t="s">
        <v>1231</v>
      </c>
      <c r="D140" s="289"/>
      <c r="E140" s="289"/>
      <c r="F140" s="312" t="s">
        <v>1195</v>
      </c>
      <c r="G140" s="289"/>
      <c r="H140" s="289" t="s">
        <v>1231</v>
      </c>
      <c r="I140" s="289" t="s">
        <v>1230</v>
      </c>
      <c r="J140" s="289"/>
      <c r="K140" s="337"/>
    </row>
    <row r="141" s="1" customFormat="1" ht="15" customHeight="1">
      <c r="B141" s="334"/>
      <c r="C141" s="289" t="s">
        <v>38</v>
      </c>
      <c r="D141" s="289"/>
      <c r="E141" s="289"/>
      <c r="F141" s="312" t="s">
        <v>1195</v>
      </c>
      <c r="G141" s="289"/>
      <c r="H141" s="289" t="s">
        <v>1251</v>
      </c>
      <c r="I141" s="289" t="s">
        <v>1230</v>
      </c>
      <c r="J141" s="289"/>
      <c r="K141" s="337"/>
    </row>
    <row r="142" s="1" customFormat="1" ht="15" customHeight="1">
      <c r="B142" s="334"/>
      <c r="C142" s="289" t="s">
        <v>1252</v>
      </c>
      <c r="D142" s="289"/>
      <c r="E142" s="289"/>
      <c r="F142" s="312" t="s">
        <v>1195</v>
      </c>
      <c r="G142" s="289"/>
      <c r="H142" s="289" t="s">
        <v>1253</v>
      </c>
      <c r="I142" s="289" t="s">
        <v>1230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1254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1189</v>
      </c>
      <c r="D148" s="304"/>
      <c r="E148" s="304"/>
      <c r="F148" s="304" t="s">
        <v>1190</v>
      </c>
      <c r="G148" s="305"/>
      <c r="H148" s="304" t="s">
        <v>54</v>
      </c>
      <c r="I148" s="304" t="s">
        <v>57</v>
      </c>
      <c r="J148" s="304" t="s">
        <v>1191</v>
      </c>
      <c r="K148" s="303"/>
    </row>
    <row r="149" s="1" customFormat="1" ht="17.25" customHeight="1">
      <c r="B149" s="301"/>
      <c r="C149" s="306" t="s">
        <v>1192</v>
      </c>
      <c r="D149" s="306"/>
      <c r="E149" s="306"/>
      <c r="F149" s="307" t="s">
        <v>1193</v>
      </c>
      <c r="G149" s="308"/>
      <c r="H149" s="306"/>
      <c r="I149" s="306"/>
      <c r="J149" s="306" t="s">
        <v>1194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1198</v>
      </c>
      <c r="D151" s="289"/>
      <c r="E151" s="289"/>
      <c r="F151" s="342" t="s">
        <v>1195</v>
      </c>
      <c r="G151" s="289"/>
      <c r="H151" s="341" t="s">
        <v>1235</v>
      </c>
      <c r="I151" s="341" t="s">
        <v>1197</v>
      </c>
      <c r="J151" s="341">
        <v>120</v>
      </c>
      <c r="K151" s="337"/>
    </row>
    <row r="152" s="1" customFormat="1" ht="15" customHeight="1">
      <c r="B152" s="314"/>
      <c r="C152" s="341" t="s">
        <v>1244</v>
      </c>
      <c r="D152" s="289"/>
      <c r="E152" s="289"/>
      <c r="F152" s="342" t="s">
        <v>1195</v>
      </c>
      <c r="G152" s="289"/>
      <c r="H152" s="341" t="s">
        <v>1255</v>
      </c>
      <c r="I152" s="341" t="s">
        <v>1197</v>
      </c>
      <c r="J152" s="341" t="s">
        <v>1246</v>
      </c>
      <c r="K152" s="337"/>
    </row>
    <row r="153" s="1" customFormat="1" ht="15" customHeight="1">
      <c r="B153" s="314"/>
      <c r="C153" s="341" t="s">
        <v>1143</v>
      </c>
      <c r="D153" s="289"/>
      <c r="E153" s="289"/>
      <c r="F153" s="342" t="s">
        <v>1195</v>
      </c>
      <c r="G153" s="289"/>
      <c r="H153" s="341" t="s">
        <v>1256</v>
      </c>
      <c r="I153" s="341" t="s">
        <v>1197</v>
      </c>
      <c r="J153" s="341" t="s">
        <v>1246</v>
      </c>
      <c r="K153" s="337"/>
    </row>
    <row r="154" s="1" customFormat="1" ht="15" customHeight="1">
      <c r="B154" s="314"/>
      <c r="C154" s="341" t="s">
        <v>1200</v>
      </c>
      <c r="D154" s="289"/>
      <c r="E154" s="289"/>
      <c r="F154" s="342" t="s">
        <v>1201</v>
      </c>
      <c r="G154" s="289"/>
      <c r="H154" s="341" t="s">
        <v>1235</v>
      </c>
      <c r="I154" s="341" t="s">
        <v>1197</v>
      </c>
      <c r="J154" s="341">
        <v>50</v>
      </c>
      <c r="K154" s="337"/>
    </row>
    <row r="155" s="1" customFormat="1" ht="15" customHeight="1">
      <c r="B155" s="314"/>
      <c r="C155" s="341" t="s">
        <v>1203</v>
      </c>
      <c r="D155" s="289"/>
      <c r="E155" s="289"/>
      <c r="F155" s="342" t="s">
        <v>1195</v>
      </c>
      <c r="G155" s="289"/>
      <c r="H155" s="341" t="s">
        <v>1235</v>
      </c>
      <c r="I155" s="341" t="s">
        <v>1205</v>
      </c>
      <c r="J155" s="341"/>
      <c r="K155" s="337"/>
    </row>
    <row r="156" s="1" customFormat="1" ht="15" customHeight="1">
      <c r="B156" s="314"/>
      <c r="C156" s="341" t="s">
        <v>1214</v>
      </c>
      <c r="D156" s="289"/>
      <c r="E156" s="289"/>
      <c r="F156" s="342" t="s">
        <v>1201</v>
      </c>
      <c r="G156" s="289"/>
      <c r="H156" s="341" t="s">
        <v>1235</v>
      </c>
      <c r="I156" s="341" t="s">
        <v>1197</v>
      </c>
      <c r="J156" s="341">
        <v>50</v>
      </c>
      <c r="K156" s="337"/>
    </row>
    <row r="157" s="1" customFormat="1" ht="15" customHeight="1">
      <c r="B157" s="314"/>
      <c r="C157" s="341" t="s">
        <v>1222</v>
      </c>
      <c r="D157" s="289"/>
      <c r="E157" s="289"/>
      <c r="F157" s="342" t="s">
        <v>1201</v>
      </c>
      <c r="G157" s="289"/>
      <c r="H157" s="341" t="s">
        <v>1235</v>
      </c>
      <c r="I157" s="341" t="s">
        <v>1197</v>
      </c>
      <c r="J157" s="341">
        <v>50</v>
      </c>
      <c r="K157" s="337"/>
    </row>
    <row r="158" s="1" customFormat="1" ht="15" customHeight="1">
      <c r="B158" s="314"/>
      <c r="C158" s="341" t="s">
        <v>1220</v>
      </c>
      <c r="D158" s="289"/>
      <c r="E158" s="289"/>
      <c r="F158" s="342" t="s">
        <v>1201</v>
      </c>
      <c r="G158" s="289"/>
      <c r="H158" s="341" t="s">
        <v>1235</v>
      </c>
      <c r="I158" s="341" t="s">
        <v>1197</v>
      </c>
      <c r="J158" s="341">
        <v>50</v>
      </c>
      <c r="K158" s="337"/>
    </row>
    <row r="159" s="1" customFormat="1" ht="15" customHeight="1">
      <c r="B159" s="314"/>
      <c r="C159" s="341" t="s">
        <v>96</v>
      </c>
      <c r="D159" s="289"/>
      <c r="E159" s="289"/>
      <c r="F159" s="342" t="s">
        <v>1195</v>
      </c>
      <c r="G159" s="289"/>
      <c r="H159" s="341" t="s">
        <v>1257</v>
      </c>
      <c r="I159" s="341" t="s">
        <v>1197</v>
      </c>
      <c r="J159" s="341" t="s">
        <v>1258</v>
      </c>
      <c r="K159" s="337"/>
    </row>
    <row r="160" s="1" customFormat="1" ht="15" customHeight="1">
      <c r="B160" s="314"/>
      <c r="C160" s="341" t="s">
        <v>1259</v>
      </c>
      <c r="D160" s="289"/>
      <c r="E160" s="289"/>
      <c r="F160" s="342" t="s">
        <v>1195</v>
      </c>
      <c r="G160" s="289"/>
      <c r="H160" s="341" t="s">
        <v>1260</v>
      </c>
      <c r="I160" s="341" t="s">
        <v>1230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1261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1189</v>
      </c>
      <c r="D166" s="304"/>
      <c r="E166" s="304"/>
      <c r="F166" s="304" t="s">
        <v>1190</v>
      </c>
      <c r="G166" s="346"/>
      <c r="H166" s="347" t="s">
        <v>54</v>
      </c>
      <c r="I166" s="347" t="s">
        <v>57</v>
      </c>
      <c r="J166" s="304" t="s">
        <v>1191</v>
      </c>
      <c r="K166" s="281"/>
    </row>
    <row r="167" s="1" customFormat="1" ht="17.25" customHeight="1">
      <c r="B167" s="282"/>
      <c r="C167" s="306" t="s">
        <v>1192</v>
      </c>
      <c r="D167" s="306"/>
      <c r="E167" s="306"/>
      <c r="F167" s="307" t="s">
        <v>1193</v>
      </c>
      <c r="G167" s="348"/>
      <c r="H167" s="349"/>
      <c r="I167" s="349"/>
      <c r="J167" s="306" t="s">
        <v>1194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1198</v>
      </c>
      <c r="D169" s="289"/>
      <c r="E169" s="289"/>
      <c r="F169" s="312" t="s">
        <v>1195</v>
      </c>
      <c r="G169" s="289"/>
      <c r="H169" s="289" t="s">
        <v>1235</v>
      </c>
      <c r="I169" s="289" t="s">
        <v>1197</v>
      </c>
      <c r="J169" s="289">
        <v>120</v>
      </c>
      <c r="K169" s="337"/>
    </row>
    <row r="170" s="1" customFormat="1" ht="15" customHeight="1">
      <c r="B170" s="314"/>
      <c r="C170" s="289" t="s">
        <v>1244</v>
      </c>
      <c r="D170" s="289"/>
      <c r="E170" s="289"/>
      <c r="F170" s="312" t="s">
        <v>1195</v>
      </c>
      <c r="G170" s="289"/>
      <c r="H170" s="289" t="s">
        <v>1245</v>
      </c>
      <c r="I170" s="289" t="s">
        <v>1197</v>
      </c>
      <c r="J170" s="289" t="s">
        <v>1246</v>
      </c>
      <c r="K170" s="337"/>
    </row>
    <row r="171" s="1" customFormat="1" ht="15" customHeight="1">
      <c r="B171" s="314"/>
      <c r="C171" s="289" t="s">
        <v>1143</v>
      </c>
      <c r="D171" s="289"/>
      <c r="E171" s="289"/>
      <c r="F171" s="312" t="s">
        <v>1195</v>
      </c>
      <c r="G171" s="289"/>
      <c r="H171" s="289" t="s">
        <v>1262</v>
      </c>
      <c r="I171" s="289" t="s">
        <v>1197</v>
      </c>
      <c r="J171" s="289" t="s">
        <v>1246</v>
      </c>
      <c r="K171" s="337"/>
    </row>
    <row r="172" s="1" customFormat="1" ht="15" customHeight="1">
      <c r="B172" s="314"/>
      <c r="C172" s="289" t="s">
        <v>1200</v>
      </c>
      <c r="D172" s="289"/>
      <c r="E172" s="289"/>
      <c r="F172" s="312" t="s">
        <v>1201</v>
      </c>
      <c r="G172" s="289"/>
      <c r="H172" s="289" t="s">
        <v>1262</v>
      </c>
      <c r="I172" s="289" t="s">
        <v>1197</v>
      </c>
      <c r="J172" s="289">
        <v>50</v>
      </c>
      <c r="K172" s="337"/>
    </row>
    <row r="173" s="1" customFormat="1" ht="15" customHeight="1">
      <c r="B173" s="314"/>
      <c r="C173" s="289" t="s">
        <v>1203</v>
      </c>
      <c r="D173" s="289"/>
      <c r="E173" s="289"/>
      <c r="F173" s="312" t="s">
        <v>1195</v>
      </c>
      <c r="G173" s="289"/>
      <c r="H173" s="289" t="s">
        <v>1262</v>
      </c>
      <c r="I173" s="289" t="s">
        <v>1205</v>
      </c>
      <c r="J173" s="289"/>
      <c r="K173" s="337"/>
    </row>
    <row r="174" s="1" customFormat="1" ht="15" customHeight="1">
      <c r="B174" s="314"/>
      <c r="C174" s="289" t="s">
        <v>1214</v>
      </c>
      <c r="D174" s="289"/>
      <c r="E174" s="289"/>
      <c r="F174" s="312" t="s">
        <v>1201</v>
      </c>
      <c r="G174" s="289"/>
      <c r="H174" s="289" t="s">
        <v>1262</v>
      </c>
      <c r="I174" s="289" t="s">
        <v>1197</v>
      </c>
      <c r="J174" s="289">
        <v>50</v>
      </c>
      <c r="K174" s="337"/>
    </row>
    <row r="175" s="1" customFormat="1" ht="15" customHeight="1">
      <c r="B175" s="314"/>
      <c r="C175" s="289" t="s">
        <v>1222</v>
      </c>
      <c r="D175" s="289"/>
      <c r="E175" s="289"/>
      <c r="F175" s="312" t="s">
        <v>1201</v>
      </c>
      <c r="G175" s="289"/>
      <c r="H175" s="289" t="s">
        <v>1262</v>
      </c>
      <c r="I175" s="289" t="s">
        <v>1197</v>
      </c>
      <c r="J175" s="289">
        <v>50</v>
      </c>
      <c r="K175" s="337"/>
    </row>
    <row r="176" s="1" customFormat="1" ht="15" customHeight="1">
      <c r="B176" s="314"/>
      <c r="C176" s="289" t="s">
        <v>1220</v>
      </c>
      <c r="D176" s="289"/>
      <c r="E176" s="289"/>
      <c r="F176" s="312" t="s">
        <v>1201</v>
      </c>
      <c r="G176" s="289"/>
      <c r="H176" s="289" t="s">
        <v>1262</v>
      </c>
      <c r="I176" s="289" t="s">
        <v>1197</v>
      </c>
      <c r="J176" s="289">
        <v>50</v>
      </c>
      <c r="K176" s="337"/>
    </row>
    <row r="177" s="1" customFormat="1" ht="15" customHeight="1">
      <c r="B177" s="314"/>
      <c r="C177" s="289" t="s">
        <v>112</v>
      </c>
      <c r="D177" s="289"/>
      <c r="E177" s="289"/>
      <c r="F177" s="312" t="s">
        <v>1195</v>
      </c>
      <c r="G177" s="289"/>
      <c r="H177" s="289" t="s">
        <v>1263</v>
      </c>
      <c r="I177" s="289" t="s">
        <v>1264</v>
      </c>
      <c r="J177" s="289"/>
      <c r="K177" s="337"/>
    </row>
    <row r="178" s="1" customFormat="1" ht="15" customHeight="1">
      <c r="B178" s="314"/>
      <c r="C178" s="289" t="s">
        <v>57</v>
      </c>
      <c r="D178" s="289"/>
      <c r="E178" s="289"/>
      <c r="F178" s="312" t="s">
        <v>1195</v>
      </c>
      <c r="G178" s="289"/>
      <c r="H178" s="289" t="s">
        <v>1265</v>
      </c>
      <c r="I178" s="289" t="s">
        <v>1266</v>
      </c>
      <c r="J178" s="289">
        <v>1</v>
      </c>
      <c r="K178" s="337"/>
    </row>
    <row r="179" s="1" customFormat="1" ht="15" customHeight="1">
      <c r="B179" s="314"/>
      <c r="C179" s="289" t="s">
        <v>53</v>
      </c>
      <c r="D179" s="289"/>
      <c r="E179" s="289"/>
      <c r="F179" s="312" t="s">
        <v>1195</v>
      </c>
      <c r="G179" s="289"/>
      <c r="H179" s="289" t="s">
        <v>1267</v>
      </c>
      <c r="I179" s="289" t="s">
        <v>1197</v>
      </c>
      <c r="J179" s="289">
        <v>20</v>
      </c>
      <c r="K179" s="337"/>
    </row>
    <row r="180" s="1" customFormat="1" ht="15" customHeight="1">
      <c r="B180" s="314"/>
      <c r="C180" s="289" t="s">
        <v>54</v>
      </c>
      <c r="D180" s="289"/>
      <c r="E180" s="289"/>
      <c r="F180" s="312" t="s">
        <v>1195</v>
      </c>
      <c r="G180" s="289"/>
      <c r="H180" s="289" t="s">
        <v>1268</v>
      </c>
      <c r="I180" s="289" t="s">
        <v>1197</v>
      </c>
      <c r="J180" s="289">
        <v>255</v>
      </c>
      <c r="K180" s="337"/>
    </row>
    <row r="181" s="1" customFormat="1" ht="15" customHeight="1">
      <c r="B181" s="314"/>
      <c r="C181" s="289" t="s">
        <v>113</v>
      </c>
      <c r="D181" s="289"/>
      <c r="E181" s="289"/>
      <c r="F181" s="312" t="s">
        <v>1195</v>
      </c>
      <c r="G181" s="289"/>
      <c r="H181" s="289" t="s">
        <v>1159</v>
      </c>
      <c r="I181" s="289" t="s">
        <v>1197</v>
      </c>
      <c r="J181" s="289">
        <v>10</v>
      </c>
      <c r="K181" s="337"/>
    </row>
    <row r="182" s="1" customFormat="1" ht="15" customHeight="1">
      <c r="B182" s="314"/>
      <c r="C182" s="289" t="s">
        <v>114</v>
      </c>
      <c r="D182" s="289"/>
      <c r="E182" s="289"/>
      <c r="F182" s="312" t="s">
        <v>1195</v>
      </c>
      <c r="G182" s="289"/>
      <c r="H182" s="289" t="s">
        <v>1269</v>
      </c>
      <c r="I182" s="289" t="s">
        <v>1230</v>
      </c>
      <c r="J182" s="289"/>
      <c r="K182" s="337"/>
    </row>
    <row r="183" s="1" customFormat="1" ht="15" customHeight="1">
      <c r="B183" s="314"/>
      <c r="C183" s="289" t="s">
        <v>1270</v>
      </c>
      <c r="D183" s="289"/>
      <c r="E183" s="289"/>
      <c r="F183" s="312" t="s">
        <v>1195</v>
      </c>
      <c r="G183" s="289"/>
      <c r="H183" s="289" t="s">
        <v>1271</v>
      </c>
      <c r="I183" s="289" t="s">
        <v>1230</v>
      </c>
      <c r="J183" s="289"/>
      <c r="K183" s="337"/>
    </row>
    <row r="184" s="1" customFormat="1" ht="15" customHeight="1">
      <c r="B184" s="314"/>
      <c r="C184" s="289" t="s">
        <v>1259</v>
      </c>
      <c r="D184" s="289"/>
      <c r="E184" s="289"/>
      <c r="F184" s="312" t="s">
        <v>1195</v>
      </c>
      <c r="G184" s="289"/>
      <c r="H184" s="289" t="s">
        <v>1272</v>
      </c>
      <c r="I184" s="289" t="s">
        <v>1230</v>
      </c>
      <c r="J184" s="289"/>
      <c r="K184" s="337"/>
    </row>
    <row r="185" s="1" customFormat="1" ht="15" customHeight="1">
      <c r="B185" s="314"/>
      <c r="C185" s="289" t="s">
        <v>116</v>
      </c>
      <c r="D185" s="289"/>
      <c r="E185" s="289"/>
      <c r="F185" s="312" t="s">
        <v>1201</v>
      </c>
      <c r="G185" s="289"/>
      <c r="H185" s="289" t="s">
        <v>1273</v>
      </c>
      <c r="I185" s="289" t="s">
        <v>1197</v>
      </c>
      <c r="J185" s="289">
        <v>50</v>
      </c>
      <c r="K185" s="337"/>
    </row>
    <row r="186" s="1" customFormat="1" ht="15" customHeight="1">
      <c r="B186" s="314"/>
      <c r="C186" s="289" t="s">
        <v>1274</v>
      </c>
      <c r="D186" s="289"/>
      <c r="E186" s="289"/>
      <c r="F186" s="312" t="s">
        <v>1201</v>
      </c>
      <c r="G186" s="289"/>
      <c r="H186" s="289" t="s">
        <v>1275</v>
      </c>
      <c r="I186" s="289" t="s">
        <v>1276</v>
      </c>
      <c r="J186" s="289"/>
      <c r="K186" s="337"/>
    </row>
    <row r="187" s="1" customFormat="1" ht="15" customHeight="1">
      <c r="B187" s="314"/>
      <c r="C187" s="289" t="s">
        <v>1277</v>
      </c>
      <c r="D187" s="289"/>
      <c r="E187" s="289"/>
      <c r="F187" s="312" t="s">
        <v>1201</v>
      </c>
      <c r="G187" s="289"/>
      <c r="H187" s="289" t="s">
        <v>1278</v>
      </c>
      <c r="I187" s="289" t="s">
        <v>1276</v>
      </c>
      <c r="J187" s="289"/>
      <c r="K187" s="337"/>
    </row>
    <row r="188" s="1" customFormat="1" ht="15" customHeight="1">
      <c r="B188" s="314"/>
      <c r="C188" s="289" t="s">
        <v>1279</v>
      </c>
      <c r="D188" s="289"/>
      <c r="E188" s="289"/>
      <c r="F188" s="312" t="s">
        <v>1201</v>
      </c>
      <c r="G188" s="289"/>
      <c r="H188" s="289" t="s">
        <v>1280</v>
      </c>
      <c r="I188" s="289" t="s">
        <v>1276</v>
      </c>
      <c r="J188" s="289"/>
      <c r="K188" s="337"/>
    </row>
    <row r="189" s="1" customFormat="1" ht="15" customHeight="1">
      <c r="B189" s="314"/>
      <c r="C189" s="350" t="s">
        <v>1281</v>
      </c>
      <c r="D189" s="289"/>
      <c r="E189" s="289"/>
      <c r="F189" s="312" t="s">
        <v>1201</v>
      </c>
      <c r="G189" s="289"/>
      <c r="H189" s="289" t="s">
        <v>1282</v>
      </c>
      <c r="I189" s="289" t="s">
        <v>1283</v>
      </c>
      <c r="J189" s="351" t="s">
        <v>1284</v>
      </c>
      <c r="K189" s="337"/>
    </row>
    <row r="190" s="17" customFormat="1" ht="15" customHeight="1">
      <c r="B190" s="352"/>
      <c r="C190" s="353" t="s">
        <v>1285</v>
      </c>
      <c r="D190" s="354"/>
      <c r="E190" s="354"/>
      <c r="F190" s="355" t="s">
        <v>1201</v>
      </c>
      <c r="G190" s="354"/>
      <c r="H190" s="354" t="s">
        <v>1286</v>
      </c>
      <c r="I190" s="354" t="s">
        <v>1283</v>
      </c>
      <c r="J190" s="356" t="s">
        <v>1284</v>
      </c>
      <c r="K190" s="357"/>
    </row>
    <row r="191" s="1" customFormat="1" ht="15" customHeight="1">
      <c r="B191" s="314"/>
      <c r="C191" s="350" t="s">
        <v>42</v>
      </c>
      <c r="D191" s="289"/>
      <c r="E191" s="289"/>
      <c r="F191" s="312" t="s">
        <v>1195</v>
      </c>
      <c r="G191" s="289"/>
      <c r="H191" s="286" t="s">
        <v>1287</v>
      </c>
      <c r="I191" s="289" t="s">
        <v>1288</v>
      </c>
      <c r="J191" s="289"/>
      <c r="K191" s="337"/>
    </row>
    <row r="192" s="1" customFormat="1" ht="15" customHeight="1">
      <c r="B192" s="314"/>
      <c r="C192" s="350" t="s">
        <v>1289</v>
      </c>
      <c r="D192" s="289"/>
      <c r="E192" s="289"/>
      <c r="F192" s="312" t="s">
        <v>1195</v>
      </c>
      <c r="G192" s="289"/>
      <c r="H192" s="289" t="s">
        <v>1290</v>
      </c>
      <c r="I192" s="289" t="s">
        <v>1230</v>
      </c>
      <c r="J192" s="289"/>
      <c r="K192" s="337"/>
    </row>
    <row r="193" s="1" customFormat="1" ht="15" customHeight="1">
      <c r="B193" s="314"/>
      <c r="C193" s="350" t="s">
        <v>1291</v>
      </c>
      <c r="D193" s="289"/>
      <c r="E193" s="289"/>
      <c r="F193" s="312" t="s">
        <v>1195</v>
      </c>
      <c r="G193" s="289"/>
      <c r="H193" s="289" t="s">
        <v>1292</v>
      </c>
      <c r="I193" s="289" t="s">
        <v>1230</v>
      </c>
      <c r="J193" s="289"/>
      <c r="K193" s="337"/>
    </row>
    <row r="194" s="1" customFormat="1" ht="15" customHeight="1">
      <c r="B194" s="314"/>
      <c r="C194" s="350" t="s">
        <v>1293</v>
      </c>
      <c r="D194" s="289"/>
      <c r="E194" s="289"/>
      <c r="F194" s="312" t="s">
        <v>1201</v>
      </c>
      <c r="G194" s="289"/>
      <c r="H194" s="289" t="s">
        <v>1294</v>
      </c>
      <c r="I194" s="289" t="s">
        <v>1230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1295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1296</v>
      </c>
      <c r="D201" s="359"/>
      <c r="E201" s="359"/>
      <c r="F201" s="359" t="s">
        <v>1297</v>
      </c>
      <c r="G201" s="360"/>
      <c r="H201" s="359" t="s">
        <v>1298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1288</v>
      </c>
      <c r="D203" s="289"/>
      <c r="E203" s="289"/>
      <c r="F203" s="312" t="s">
        <v>43</v>
      </c>
      <c r="G203" s="289"/>
      <c r="H203" s="289" t="s">
        <v>1299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44</v>
      </c>
      <c r="G204" s="289"/>
      <c r="H204" s="289" t="s">
        <v>1300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47</v>
      </c>
      <c r="G205" s="289"/>
      <c r="H205" s="289" t="s">
        <v>1301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45</v>
      </c>
      <c r="G206" s="289"/>
      <c r="H206" s="289" t="s">
        <v>1302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46</v>
      </c>
      <c r="G207" s="289"/>
      <c r="H207" s="289" t="s">
        <v>1303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1242</v>
      </c>
      <c r="D209" s="289"/>
      <c r="E209" s="289"/>
      <c r="F209" s="312" t="s">
        <v>79</v>
      </c>
      <c r="G209" s="289"/>
      <c r="H209" s="289" t="s">
        <v>1304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1138</v>
      </c>
      <c r="G210" s="289"/>
      <c r="H210" s="289" t="s">
        <v>1139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1136</v>
      </c>
      <c r="G211" s="289"/>
      <c r="H211" s="289" t="s">
        <v>1305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1140</v>
      </c>
      <c r="G212" s="350"/>
      <c r="H212" s="341" t="s">
        <v>90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1141</v>
      </c>
      <c r="G213" s="350"/>
      <c r="H213" s="341" t="s">
        <v>1118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1266</v>
      </c>
      <c r="D215" s="289"/>
      <c r="E215" s="289"/>
      <c r="F215" s="312">
        <v>1</v>
      </c>
      <c r="G215" s="350"/>
      <c r="H215" s="341" t="s">
        <v>1306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1307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1308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1309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2026-02-11T00:54:34Z</dcterms:created>
  <dcterms:modified xsi:type="dcterms:W3CDTF">2026-02-11T00:54:40Z</dcterms:modified>
</cp:coreProperties>
</file>